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70" activeTab="0"/>
  </bookViews>
  <sheets>
    <sheet name="SINIF DEĞİŞTİRME HESABI (2)" sheetId="1" r:id="rId1"/>
  </sheets>
  <externalReferences>
    <externalReference r:id="rId4"/>
  </externalReferences>
  <definedNames>
    <definedName name="yukari" localSheetId="0">'SINIF DEĞİŞTİRME HESABI (2)'!$B$83</definedName>
  </definedNames>
  <calcPr fullCalcOnLoad="1"/>
</workbook>
</file>

<file path=xl/sharedStrings.xml><?xml version="1.0" encoding="utf-8"?>
<sst xmlns="http://schemas.openxmlformats.org/spreadsheetml/2006/main" count="182" uniqueCount="109">
  <si>
    <t>ADI VE SOYADI</t>
  </si>
  <si>
    <t>DEĞERLENDİRMENİN YAPILDIĞI TARİH</t>
  </si>
  <si>
    <t>NOT: YALNIZCA SARI DOLGULU HÜCRELERE VERGİ GİRİŞİ YAPINIZ!!</t>
  </si>
  <si>
    <t>TUTARLAR</t>
  </si>
  <si>
    <r>
      <t xml:space="preserve">HADLER </t>
    </r>
    <r>
      <rPr>
        <sz val="8"/>
        <color indexed="12"/>
        <rFont val="Arial Tur"/>
        <family val="0"/>
      </rPr>
      <t>25 Aralık 2015 Resmî Gazete Sayı : 29573</t>
    </r>
  </si>
  <si>
    <t>HAD SINIRI</t>
  </si>
  <si>
    <t>DEFTER NEVİ</t>
  </si>
  <si>
    <t>SON 2 YILIN KARŞILAŞTIRILMASI</t>
  </si>
  <si>
    <t>ARITŞ (%)</t>
  </si>
  <si>
    <t>AZALIŞ (%)</t>
  </si>
  <si>
    <t>ALIŞLAR</t>
  </si>
  <si>
    <t>SATIŞLAR</t>
  </si>
  <si>
    <t>HİZMET GSH</t>
  </si>
  <si>
    <t>BİRLİKTE</t>
  </si>
  <si>
    <t>TEK YILIN DEĞERLENDİRME SONUCU</t>
  </si>
  <si>
    <t>HADLER 27 Aralık 2016 Resmî Gazete Sayı : 29931)</t>
  </si>
  <si>
    <t>HADLER 29 Aralık 2017 Resmî Gazete Sayı : 30285)</t>
  </si>
  <si>
    <t xml:space="preserve"> </t>
  </si>
  <si>
    <t>İKİNCİ SINIFTAN BİRİNCİ SINIFA GEÇİŞ DEĞERLENDİRMELERİ</t>
  </si>
  <si>
    <t>TEK YIL DEĞERLENDİRME SONUÇLARI</t>
  </si>
  <si>
    <t>YILLAR</t>
  </si>
  <si>
    <t>SONUÇ</t>
  </si>
  <si>
    <t>ARKA ARKAYA İKİ DÖNEMİN DEĞERLENDİRİLMESİ</t>
  </si>
  <si>
    <t>DÖNEM</t>
  </si>
  <si>
    <t>TOPLAM ARTIŞ</t>
  </si>
  <si>
    <t>DEĞERLENDİRME</t>
  </si>
  <si>
    <t>İŞLETMENİN DURUMU ŞUAN BİLANÇO İSE</t>
  </si>
  <si>
    <t xml:space="preserve"> BİRİNCİ SINIFTAN İKİNCİ SINIFA GEÇİŞ DEĞERLENDİRMELERİ</t>
  </si>
  <si>
    <t>HİZMET</t>
  </si>
  <si>
    <t>ARKA ARKAYA ÜÇ DÖNEMİN DEĞERLENDİRİLMESİ</t>
  </si>
  <si>
    <t>TOPLAM AZALIŞ</t>
  </si>
  <si>
    <t xml:space="preserve">BİR DÖNEMİN DEĞERLENDİRİLMESİNDE ALIŞ VE SATIŞLARIN BİRLİKTE DEĞERLENDİRİLMESİ </t>
  </si>
  <si>
    <t>1-</t>
  </si>
  <si>
    <t>ALIŞLAR 10 DÜŞÜKLÜK GÖSTERİRSE SATIŞLAR 25 DÜŞÜKLÜK GÖSTERİRSE BİRİNCİ SINIFTAN İKİNCİ SINIFA GEÇEMEZ.</t>
  </si>
  <si>
    <t>İKİSİNİNDE AYRI AYRI OLARAK %20 DEN AŞAĞI DÜŞÜKLÜK GÖSTERMESİ GEREKİR.</t>
  </si>
  <si>
    <t>2-</t>
  </si>
  <si>
    <t>ALIŞLAR %10  ARTIŞ GÖSTERİRSE, SATIŞLAR %21 ARTIŞ GÖSTERİRSE İKİNCİ SINIFTAN BİRİNCİ SINIFA GEÇİŞ OLUR</t>
  </si>
  <si>
    <t>Bilanço esasına geçiş için alış ya da satış ile ilgili hadlerden birisinde %20’den fazla artış olması yeterli olmaktadır. Örnekteki mükellefin satış tutarı %20’den fazla artış göstermemekle birlikte, alış tutarı %20’den fazla artış gösterdiğinden birinci sınıfa geçilmesi gerekmektedir.</t>
  </si>
  <si>
    <t>AÇIKLAMA</t>
  </si>
  <si>
    <t>BİRİNCİ SINIFTAN İKİNCİ SINIFA GEÇİŞ</t>
  </si>
  <si>
    <r>
      <t xml:space="preserve">a) (I)'inciden (II)'nciye geçiş: İş hacmi bakımından I'inci sınıfa dahil olan tüccarların durumları aşağıdaki şartlara uyduğu takdirde, bunlar, bu şartların tahakkukunu takip eden hesap döneminden başlıyarak, II'nci sınıfa geçebilirler:
1. </t>
    </r>
    <r>
      <rPr>
        <b/>
        <sz val="10"/>
        <color indexed="10"/>
        <rFont val="Arial Tur"/>
        <family val="0"/>
      </rPr>
      <t>Bir hesap döneminin iş hacmi 177'nci maddede yazılı hadlerden % 20'yi aşan</t>
    </r>
    <r>
      <rPr>
        <sz val="10"/>
        <rFont val="Arial Tur"/>
        <family val="0"/>
      </rPr>
      <t xml:space="preserve"> bir nispette düşük olursa, veya;
2. </t>
    </r>
    <r>
      <rPr>
        <b/>
        <sz val="10"/>
        <color indexed="10"/>
        <rFont val="Arial Tur"/>
        <family val="0"/>
      </rPr>
      <t>Arka arkaya üç dönemin</t>
    </r>
    <r>
      <rPr>
        <sz val="10"/>
        <rFont val="Arial Tur"/>
        <family val="0"/>
      </rPr>
      <t xml:space="preserve"> iş hacmi 177'nci maddede yazılı hadlere nazaran % 20'ye kadar bir düşüklük gösterirse.</t>
    </r>
  </si>
  <si>
    <t>İKİNCİ SINIFTAN BİRİNCİ SINIFA GEÇİŞ</t>
  </si>
  <si>
    <r>
      <t xml:space="preserve">b) (II)'nciden (I)'inciye geçiş: İş hacmi bakımından II'nci sınıfa dahil tüccarların durumları aşağıda yazılı şartlara uyduğu takdirde bunlar bu şartların tahakkukunu takip eden hesap döneminden başlıyarak I'inci sınıfa geçerler.
1. </t>
    </r>
    <r>
      <rPr>
        <b/>
        <sz val="10"/>
        <color indexed="10"/>
        <rFont val="Arial Tur"/>
        <family val="0"/>
      </rPr>
      <t>Bir hesap döneminin iş hacmi 177'nci maddede yazılı hadlerden % 20'yi aşan</t>
    </r>
    <r>
      <rPr>
        <sz val="10"/>
        <rFont val="Arial Tur"/>
        <family val="0"/>
      </rPr>
      <t xml:space="preserve"> bir nispette fazla olursa, veya;
2. </t>
    </r>
    <r>
      <rPr>
        <b/>
        <sz val="10"/>
        <color indexed="10"/>
        <rFont val="Arial Tur"/>
        <family val="0"/>
      </rPr>
      <t>Arka arkaya 2 dönemin</t>
    </r>
    <r>
      <rPr>
        <sz val="10"/>
        <rFont val="Arial Tur"/>
        <family val="0"/>
      </rPr>
      <t xml:space="preserve"> iş hacmi 177'nci maddede yazılı hadlere nazaran % 20'ye kadar bir fazlalık gösterirse.</t>
    </r>
  </si>
  <si>
    <r>
      <rPr>
        <b/>
        <sz val="10"/>
        <color indexed="10"/>
        <rFont val="Arial Tur"/>
        <family val="0"/>
      </rPr>
      <t>İş Hacmi Konusunda Özellik Arz Eden Hususlar</t>
    </r>
    <r>
      <rPr>
        <sz val="10"/>
        <rFont val="Arial Tur"/>
        <family val="0"/>
      </rPr>
      <t xml:space="preserve">
1- Bir yıl deyimi bir hesap dönemini ifade etmektedir.
2- Alış deyiminden işletmenin satmak üzere aldığı malları, satış deyiminden ise satılmak üzere alınan malların satılmasını ifade eder. İşletmede kullanılmak üzere alınan, makine, teçhizat, demirbaş, taşıtların alımı ve yapılan faaliyet giderleri bu alış tutarına dahil edilmemelidir. Satış amacı dışında hangi nedenle alınırsa alınsın iktisadi kıymetler alış olarak dikkate alınmaz.
3- Mal alış tutarının hesaplanmasında göz önüne alınacak tutar, sadece satın alınan malın "alış bedeli" dir.
Yani malın maliyet bedeli değil alış bedeli dikkate alınacaktır.
4- Alış ve satış tutarlarının hesabında dönem başı ve dönem sonu stokları dikkate alınmaz. Sadece dönem içi alışlar ve satışlar hesaba katılır.
5- Alış tutarı hesaplanırken yıllık alış tutarından alış iadelerinin, satış tutarı hesaplanırken yıllık satış tutarından satış iadelerinin indirilmesi gerekir.
6- Satış iskontosu yönünden ise; eğer iskonto doğrudan alış faturası üzerinden yapılmış ise, satış tutarının hesabında iskonto uygulandıktan sonra kalan kısım dikkate alınır. Bu satışlar alıcı yönünden ele alındığında ise alıcının net değeri ile hesaplamaya dahil etmesi gerekir.</t>
    </r>
  </si>
  <si>
    <t>Başlık</t>
  </si>
  <si>
    <t>Sınıf Değiştirme hk.</t>
  </si>
  <si>
    <t>Sınıf değiştirmeye ve defter tutmaya ilişkin kanunda belirtilen hadlerin adi ortaklıkta nasıl dikkate alınacağı hk.</t>
  </si>
  <si>
    <t>Ticari mallardaki iadelerin sınıf değiştirmede dikkate alınıp alınmayacağı hk.</t>
  </si>
  <si>
    <t>Tarih</t>
  </si>
  <si>
    <t>Sayı</t>
  </si>
  <si>
    <t>88031814-010.01[105/177-179/2013-1703]-114</t>
  </si>
  <si>
    <t>53445970-105[177-2013/27-30]-72</t>
  </si>
  <si>
    <t>58889402-105[177-2012/127-927]-90</t>
  </si>
  <si>
    <t>Kapsam</t>
  </si>
  <si>
    <t>T.C.</t>
  </si>
  <si>
    <t>GELİR İDARESİ BAŞKANLIĞI</t>
  </si>
  <si>
    <t>HATAY VERGİ DAİRESİ BAŞKANLIĞI</t>
  </si>
  <si>
    <t>MANİSA VERGİ DAİRESİ BAŞKANLIĞI</t>
  </si>
  <si>
    <t>Mükellef Hizmetleri Grup Müdürlüğü</t>
  </si>
  <si>
    <t>BALIKESİR VERGİ DAİRESİ BAŞKANLIĞI</t>
  </si>
  <si>
    <t>:</t>
  </si>
  <si>
    <t>Konu</t>
  </si>
  <si>
    <t>Sınıf Değiştirme.</t>
  </si>
  <si>
    <t>Defter Tutma Hadleri.</t>
  </si>
  <si>
    <t>            İlgide kayıtlı özelge talep formunda; ... Vergi Dairesi Müdürlüğünün ... T.C. Kimlik numaralı mükellefi olduğunuz, 2013 yılı için bilanço esasına göre defter onaylattığınız halde 2012 yılı hesap dönemi mal alışlarınızın 60.679,05 TL mal satışlarınızın 77.886,50 TL olduğu belirtilerek, 2013 yılında işletme esasına geçip geçemeyeceğiniz ve (II) nci sınıf tüccar olarak defter tutup tutamayacağınız hususunda Başkanlığımızdan görüş talep edilmiştir.</t>
  </si>
  <si>
    <t>            İlgide kayıtlı özelge talep formunun incelenmesinden; yüzde elli ortak olarak belediye denetimli özel halk otobüsü işlettiğiniz, defter tutma bakımından birinci ve ikinci sınıf tüccarların sınıf değiştirmeye ve defter tutmaya ilişkin kanunda belirtilen hadlerin adi ortaklıkta nasıl dikkate alınacağı konusunda Başkanlığımızdan görüş talep ettiğiniz anlaşılmıştır.</t>
  </si>
  <si>
    <t>            213 Sayılı Vergi Usul Kanununun 177 nci maddesinin 6 ncı bendinde ihtiyari olarak bilanço esasına göre defter tutmayı tercih eden tüccarların  I'inci sınıfa dahil olduğu hüküm altına alınmıştır.</t>
  </si>
  <si>
    <t>            213 sayılı Vergi Usul Kanununun 176 nci maddesinde tüccarların, defter tutma bakımından iki sınıfa ayrılmış olup, I inci sınıf tüccarların, bilanço esasına göre, II nci sınıf  tüccarların, işletme hesabı esasına göre defter tutacakları hüküm altına alınmıştır.</t>
  </si>
  <si>
    <t>Sınıf Değiştirme</t>
  </si>
  <si>
    <t>            Öte yandan, yine aynı Kanunun " Sınıf Değiştirme" başlıklı 179 uncu maddesinde;</t>
  </si>
  <si>
    <t>            Mezkur Kanunun 177 nci maddesinde ise, "(2365 sayılı Kanunun 26'ncı maddesiyle değişen madde) Aşağıda yazılı tüccarlar, I'inci sınıfa dahildirler:</t>
  </si>
  <si>
    <r>
      <t>            "a) (I)'inciden (II)'nciye geçiş: İş hacmi bakımından I'inci sınıfa dahil olan tüccarların durumları aşağıdaki şartlara uyduğu takdirde, bunlar, bu şartların tahakkukunu takip eden hesap döneminden başlıyarak, II'nci sınıfa </t>
    </r>
    <r>
      <rPr>
        <b/>
        <sz val="9"/>
        <color indexed="8"/>
        <rFont val="Tahoma"/>
        <family val="2"/>
      </rPr>
      <t>geçebilirler:</t>
    </r>
  </si>
  <si>
    <r>
      <t>            1) Satın aldıkları malları olduğu gibi veya işledikten sonra satan ve yıllık alımlarının tutarı </t>
    </r>
    <r>
      <rPr>
        <b/>
        <sz val="9"/>
        <color indexed="8"/>
        <rFont val="Tahoma"/>
        <family val="2"/>
      </rPr>
      <t>7.200.000.000 (</t>
    </r>
    <r>
      <rPr>
        <b/>
        <u val="single"/>
        <sz val="9"/>
        <color indexed="8"/>
        <rFont val="Tahoma"/>
        <family val="2"/>
      </rPr>
      <t>422 Sıra No.lu V.U.K Genel Tebliği ile 1.1.2013'den itibaren 150.000 -TL</t>
    </r>
    <r>
      <rPr>
        <b/>
        <sz val="9"/>
        <color indexed="8"/>
        <rFont val="Tahoma"/>
        <family val="2"/>
      </rPr>
      <t>) </t>
    </r>
    <r>
      <rPr>
        <sz val="9"/>
        <color indexed="8"/>
        <rFont val="Tahoma"/>
        <family val="2"/>
      </rPr>
      <t>veya satışları tutarı </t>
    </r>
    <r>
      <rPr>
        <b/>
        <sz val="9"/>
        <color indexed="8"/>
        <rFont val="Tahoma"/>
        <family val="2"/>
      </rPr>
      <t>8.640.000.000 (</t>
    </r>
    <r>
      <rPr>
        <b/>
        <u val="single"/>
        <sz val="9"/>
        <color indexed="8"/>
        <rFont val="Tahoma"/>
        <family val="2"/>
      </rPr>
      <t>422 Sıra No.lu V.U.K Genel Tebliği ile 1.1.2013'den itibaren 200.000 -TL</t>
    </r>
    <r>
      <rPr>
        <b/>
        <sz val="9"/>
        <color indexed="8"/>
        <rFont val="Tahoma"/>
        <family val="2"/>
      </rPr>
      <t>)</t>
    </r>
    <r>
      <rPr>
        <sz val="9"/>
        <color indexed="8"/>
        <rFont val="Tahoma"/>
        <family val="2"/>
      </rPr>
      <t> lirayı aşanlar</t>
    </r>
    <r>
      <rPr>
        <b/>
        <sz val="9"/>
        <color indexed="8"/>
        <rFont val="Tahoma"/>
        <family val="2"/>
      </rPr>
      <t>,</t>
    </r>
  </si>
  <si>
    <t>            1. Bir hesap döneminin iş hacmi 177'nci maddede yazılı hadlerden % 20'yi aşan bir nispette düşük olursa, veya;</t>
  </si>
  <si>
    <r>
      <t>            2. </t>
    </r>
    <r>
      <rPr>
        <sz val="9"/>
        <color indexed="8"/>
        <rFont val="Tahoma"/>
        <family val="2"/>
      </rPr>
      <t>Birinci bentte yazılı olanların dışındaki işlerle uğraşıp da bir yıl içinde elde ettikleri gayri safi iş hasılatı</t>
    </r>
    <r>
      <rPr>
        <b/>
        <sz val="9"/>
        <color indexed="8"/>
        <rFont val="Tahoma"/>
        <family val="2"/>
      </rPr>
      <t>3.600.000.000</t>
    </r>
    <r>
      <rPr>
        <sz val="9"/>
        <color indexed="8"/>
        <rFont val="Tahoma"/>
        <family val="2"/>
      </rPr>
      <t> lirayı </t>
    </r>
    <r>
      <rPr>
        <b/>
        <sz val="9"/>
        <color indexed="8"/>
        <rFont val="Tahoma"/>
        <family val="2"/>
      </rPr>
      <t>(</t>
    </r>
    <r>
      <rPr>
        <b/>
        <u val="single"/>
        <sz val="9"/>
        <color indexed="8"/>
        <rFont val="Tahoma"/>
        <family val="2"/>
      </rPr>
      <t>422 Sıra No.lu V.U.K Genel Tebliği ile 1.1.2013'den itibaren 80.000 -TL</t>
    </r>
    <r>
      <rPr>
        <b/>
        <sz val="9"/>
        <color indexed="8"/>
        <rFont val="Tahoma"/>
        <family val="2"/>
      </rPr>
      <t>)</t>
    </r>
    <r>
      <rPr>
        <sz val="9"/>
        <color indexed="8"/>
        <rFont val="Tahoma"/>
        <family val="2"/>
      </rPr>
      <t> aşanlar;</t>
    </r>
  </si>
  <si>
    <t>            2. Arka arkaya üç dönemin iş hacmi 177'nci maddede yazılı hadlere nazaran % 20'ye kadar bir düşüklük gösterirse."</t>
  </si>
  <si>
    <r>
      <t>            3. 1 ve 2 numaralı bentlerde yazılı işlerin birlikte yapılması halinde 2 numaralı bentte yazılı iş hasılatının beş katı ile yıllık satış tutarının toplamı </t>
    </r>
    <r>
      <rPr>
        <b/>
        <sz val="9"/>
        <color indexed="8"/>
        <rFont val="Tahoma"/>
        <family val="2"/>
      </rPr>
      <t>7.200.000.000</t>
    </r>
    <r>
      <rPr>
        <sz val="9"/>
        <color indexed="8"/>
        <rFont val="Tahoma"/>
        <family val="2"/>
      </rPr>
      <t> </t>
    </r>
    <r>
      <rPr>
        <b/>
        <sz val="9"/>
        <color indexed="8"/>
        <rFont val="Tahoma"/>
        <family val="2"/>
      </rPr>
      <t>(</t>
    </r>
    <r>
      <rPr>
        <b/>
        <u val="single"/>
        <sz val="9"/>
        <color indexed="8"/>
        <rFont val="Tahoma"/>
        <family val="2"/>
      </rPr>
      <t>422 Sıra No.lu V.U.K Genel Tebliği ile 1.1.2013'den itibaren 150.000 -TL</t>
    </r>
    <r>
      <rPr>
        <b/>
        <sz val="9"/>
        <color indexed="8"/>
        <rFont val="Tahoma"/>
        <family val="2"/>
      </rPr>
      <t>)</t>
    </r>
    <r>
      <rPr>
        <sz val="9"/>
        <color indexed="8"/>
        <rFont val="Tahoma"/>
        <family val="2"/>
      </rPr>
      <t> lirayı aşanlar;</t>
    </r>
  </si>
  <si>
    <t>            İlgide kayıtlı özelge talep formunuzda, motosiklet, motosiklet yedek parçaları ve aksesuarları satışı - motosiklet bakım ve onarımı faaliyetinde bulunduğunuz ve II. sınıf defter tutan tacir olduğunuz, satışını yapmak üzere satın aldığınız motosikletlerden ve yedek parçalardan bazılarının modeli eskidiği için alışını yapmış olduğunuz firmaya iade faturası düzenlemek suretiyle iade ettiğiniz belirtilerek, yıl sonunda tüccar sınıfınızın Vergi Usul Kanununun 177 nci maddesinin hangi bendine göre belirleneceği ile ayrıca mal alış tutarınızın belirlenmesinde iade sonrası kalan tutarın mı, yoksa tüm alışlarınızın toplamının mı dikkate alınacağının bildirilmesi istenilmektedir.</t>
  </si>
  <si>
    <t>            hükmü yer almaktadır.</t>
  </si>
  <si>
    <t>            4. Her türlü ticaret şirketleri (Adi şirketler iştigal nevileri yukardaki bentlerden hangisine giriyorsa o bent hükmüne tabidir.);</t>
  </si>
  <si>
    <r>
      <t>            Yukarıda yer alan hükümler çerçevesinde; birinci sınıftan ikinci sınıfa geçilmesi bakımından alış veya satış rakamlarının herhangi birinde anılan maddede yazılı hadlere göre %20 oranında bir düşüklük olması veya arka arkaya </t>
    </r>
    <r>
      <rPr>
        <b/>
        <sz val="9"/>
        <color indexed="8"/>
        <rFont val="Tahoma"/>
        <family val="2"/>
      </rPr>
      <t>üç dönemdeki</t>
    </r>
    <r>
      <rPr>
        <sz val="9"/>
        <color indexed="8"/>
        <rFont val="Tahoma"/>
        <family val="2"/>
      </rPr>
      <t> </t>
    </r>
    <r>
      <rPr>
        <b/>
        <sz val="9"/>
        <color indexed="8"/>
        <rFont val="Tahoma"/>
        <family val="2"/>
      </rPr>
      <t>toplam düşüklüğün</t>
    </r>
    <r>
      <rPr>
        <sz val="9"/>
        <color indexed="8"/>
        <rFont val="Tahoma"/>
        <family val="2"/>
      </rPr>
      <t> %20'ye kadar olmasının dikkate alınması gerekmektedir.</t>
    </r>
  </si>
  <si>
    <t>            5. Kurumlar Vergisine tabi olan diğer tüzel kişiler (Bunlardan işlerinin icabı bilanço esasına göre defter tutmalarına imkan veya lüzum görülmeyenlerin, işletme hesabına göre defter tutmalarına Maliye Bakanlığınca müsaade edilir.);</t>
  </si>
  <si>
    <t>            Bilindiği gibi, 213 sayılı Vergi Usul Kanununun 176 ve müteakip maddelerinde defter tutma ile ilgili hükümlere yer verilmiş olup, "Tüccar Sınıfları" başlıklı 176 ncı maddesinde; I. sınıf tüccarların bilanço esasına göre, II. sınıf tüccarların işletme hesabı esasına göre defter tutacakları hüküm altına alınmıştır.</t>
  </si>
  <si>
    <t>             Buna göre, anılan Kanunun 178 inci maddesine göre işletme hesabı esasına göre defter tutmanız mümkün iken bilanço esasına göre defter tuttuğunuz anlaşılmıştır. Bu nedenle 2013 yılı için ikinci sınıfa geçmeniz mümkün bulunmamaktadır.</t>
  </si>
  <si>
    <t>            6. İhtiyari olarak bilanço esasına göre defter tutmayı tercih edenler."</t>
  </si>
  <si>
    <t>            Öte yandan, 2013 yılı başından itibaren iş hacminde 177 nci madde yazılı hadlerden %20'yi aşan nispette bir düşüklüğün meydana gelmesi halinde 179 uncu madde uyarınca bu şartların tahakkukunu takip eden hesap döneminden itibaren sınıf değiştirmeniz mümkün olacaktır.</t>
  </si>
  <si>
    <t>            Aynı Kanunun 177 nci maddesinde; "Aşağıda yazılı tüccarlar, I. sınıfa dahildirler:</t>
  </si>
  <si>
    <t>             Bilgi edinilmesini rica ederim.</t>
  </si>
  <si>
    <t>            Öte yandan Kanunun 180 inci maddesinde ise; "b) (II) nciden (I) inciye geçiş: İş hacmi bakımından (II) nci sınıfa dâhil tüccarların durumları aşağıda yazılı şartlara uyduğu takdirde bunlar bu şartların tahakkukunu takip eden hesap döneminden başlayarak (I) inci sınıfa geçerler.</t>
  </si>
  <si>
    <t>            1. Bir hesap döneminin iş hacmi 177 nci maddede yazılı hadlerden % 20 yi aşan bir nispette fazla olursa veya</t>
  </si>
  <si>
    <t>            1. Satın aldıkları malları olduğu gibi veya işledikten sonra satan ve yıllık alımlarının tutarı  (1.1.2012 tarihinden itibaren) 140.000.- TL'yi veya satışları tutarı (1.1.2012 tarihinden itibaren) 190.000.-TL'yi aşanlar,</t>
  </si>
  <si>
    <t>            2. Arka arkaya 2 dönemin iş hacmi 177 nci maddede yazılı hadlere nazaran % 20 ye kadar bir fazlalık gösterirse."</t>
  </si>
  <si>
    <r>
      <t>(</t>
    </r>
    <r>
      <rPr>
        <b/>
        <sz val="9"/>
        <color indexed="8"/>
        <rFont val="Tahoma"/>
        <family val="2"/>
      </rPr>
      <t>*</t>
    </r>
    <r>
      <rPr>
        <sz val="9"/>
        <color indexed="8"/>
        <rFont val="Tahoma"/>
        <family val="2"/>
      </rPr>
      <t>)     Bu Özelge 213 sayılı Vergi Usul Kanununun 413.maddesine dayanılarak verilmiştir.</t>
    </r>
  </si>
  <si>
    <t>            hükmü mevcuttur.</t>
  </si>
  <si>
    <t>            2. Birinci bentte yazılı olanların dışındaki işlerle uğraşıp da bir yıl içinde elde ettikleri gayri safi iş hasılatı (1.1.2012 tarihinden itibaren) 77.000.- TL'yi aşanlar;</t>
  </si>
  <si>
    <r>
      <t>(</t>
    </r>
    <r>
      <rPr>
        <b/>
        <sz val="9"/>
        <color indexed="8"/>
        <rFont val="Tahoma"/>
        <family val="2"/>
      </rPr>
      <t>**</t>
    </r>
    <r>
      <rPr>
        <sz val="9"/>
        <color indexed="8"/>
        <rFont val="Tahoma"/>
        <family val="2"/>
      </rPr>
      <t>)   İnceleme, yargı ya da uzlaşmada olduğu halde bu konuya ilişkin olarak yanlış bilgi verilmiş ise bu özelge geçersizdir.</t>
    </r>
  </si>
  <si>
    <r>
      <t>            Bu itibarla, Vergi Usul Kanununun 177 nci maddesinin birinci fıkrasının 4 numaralı bendinde yer alan "...</t>
    </r>
    <r>
      <rPr>
        <i/>
        <sz val="9"/>
        <color indexed="8"/>
        <rFont val="Tahoma"/>
        <family val="2"/>
      </rPr>
      <t>her türlü ticaret şirketleri (adi şirketler iştigal nevileri yukarıdaki bentlerden hangisine giriyorsa o bent hükmüne tabidir.)"</t>
    </r>
    <r>
      <rPr>
        <sz val="9"/>
        <color indexed="8"/>
        <rFont val="Tahoma"/>
        <family val="2"/>
      </rPr>
      <t> hükmü uyarınca, adi ortaklığın faaliyet türünün, mezkur maddenin birinci fıkrasının 1, 2 ve 3 numaralı bentlerinden birine girmesi durumunda birinci sınıf tüccar olarak bilânço esasına göre defter tutması gerekmektedir.</t>
    </r>
  </si>
  <si>
    <t>(***) Talebiniz üzerine tayin edilmiş olan bu özelgeye uygun işlem yapmanız hâlinde, bu fiilleriniz dolayısıyla vergi tarh edilmesi icap ederse, tarafınıza vergi cezası kesilmeyecek ve tarh edilen vergi için gecikme faizi hesaplanmayacaktır.</t>
  </si>
  <si>
    <r>
      <t xml:space="preserve">           Buna göre, ikinci sınıftan birinci sınıfa geçmeniz bakımından gayrisafi iş hasılatınızın 422 Sıra Numaralı Vergi Usul Kanunu Genel Tebliği ile belirlenen hadde göre % 20 oranında fazla olması veya arka arkaya iki dönemdeki </t>
    </r>
    <r>
      <rPr>
        <b/>
        <u val="single"/>
        <sz val="9"/>
        <color indexed="8"/>
        <rFont val="Tahoma"/>
        <family val="2"/>
      </rPr>
      <t>toplam fazlalığın</t>
    </r>
    <r>
      <rPr>
        <sz val="9"/>
        <color indexed="8"/>
        <rFont val="Tahoma"/>
        <family val="2"/>
      </rPr>
      <t xml:space="preserve"> % 20 ye kadar olması zorunlu olup, adi ortaklık şeklinde faaliyetinizi sürdürdüğünüz belediye denetimli özel halk otobüsü işletmeniz ile ilgili olarak 2012 yılı gayrisafi iş hasılatınız olan 154.000 TL'nin mezkur Tebliğle belirlenen haddin % 20 fazlasını [(80.000)+(80.000*%20)=96.000)] aşması nedeniyle 2013 takvim yılında bilanço esasına göre defter tutmanız gerekmektedir.</t>
    </r>
  </si>
  <si>
    <t>            3. 1 ve 2 numaralı bentlerde yazılı işlerin birlikte yapılması halinde 2 numaralı bentte yazılı iş hasılatının beş katı ile yıllık satış tutarının toplamı (1.1.2012 tarihinden itibaren) 140.000.- TL'yi aşanlar;</t>
  </si>
  <si>
    <t>            Bilgi edinilmesini rica ederim.</t>
  </si>
  <si>
    <t>            ..." hükmüne yer verilmiştir.</t>
  </si>
  <si>
    <t>           Yine aynı Kanunun "Sınıf Değiştirme" başlığını taşıyan 180 inci maddesinde ise;</t>
  </si>
  <si>
    <t>            "b)(II) nciden (I) inciye geçiş: İş hacmi bakımından II. sınıfa dahil tüccarların durumları aşağıda yazılı şartlara uyduğu takdirde bunlar bu şartların tahakkukunu takip eden hesap döneminden başlayarak (I) inci sınıfa geçerler.</t>
  </si>
  <si>
    <t>            1. Bir hesap döneminin iş hacmi 177 nci maddede yazılı hadlerden %20 yi aşan bir nispette fazla olursa veya;</t>
  </si>
  <si>
    <t>            2. Arka arkaya 2 dönemin iş hacmi 177 nci maddede yazılı hadlere nazaran %20 ye kadar bir fazlalık gösterirse." hükmü yer almaktadır.</t>
  </si>
  <si>
    <t>            Buna göre, hem alım-satım (motosiklet, motosiklet yedek parçaları ve aksesuarları) hem de hizmet işi (motosiklet bakım ve onarımı) yaptığınızdan, tüccar sınıfınızın belirlenmesinde Vergi Usul Kanununun 177 nci maddesinin 3 numaralı bendinde yer alan hadlerin dikkate alınması gerekmektedir.</t>
  </si>
  <si>
    <r>
      <t xml:space="preserve">           </t>
    </r>
    <r>
      <rPr>
        <b/>
        <sz val="9"/>
        <color indexed="8"/>
        <rFont val="Tahoma"/>
        <family val="2"/>
      </rPr>
      <t>Öte yandan, II. sınıftan I. sınıfa geçiş hadlerinin hesaplanmasında mal iadeleri sonrasında kalan tutarın değil, tarafınıza düzenlenen toplam fatura tutarının dikkate alınması gerekmektedir.         </t>
    </r>
  </si>
  <si>
    <r>
      <t xml:space="preserve">İŞLETMENİN DURUMU ŞUAN </t>
    </r>
    <r>
      <rPr>
        <b/>
        <u val="single"/>
        <sz val="14"/>
        <color indexed="10"/>
        <rFont val="Arial Tur"/>
        <family val="0"/>
      </rPr>
      <t>İŞLETME</t>
    </r>
    <r>
      <rPr>
        <b/>
        <sz val="14"/>
        <color indexed="10"/>
        <rFont val="Arial Tur"/>
        <family val="0"/>
      </rPr>
      <t xml:space="preserve"> DEFTERİ İSE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</si>
</sst>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s>
  <fonts count="6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Tur"/>
      <family val="0"/>
    </font>
    <font>
      <b/>
      <sz val="18"/>
      <name val="Batang"/>
      <family val="1"/>
    </font>
    <font>
      <b/>
      <u val="single"/>
      <sz val="14"/>
      <color indexed="10"/>
      <name val="Arial Tur"/>
      <family val="0"/>
    </font>
    <font>
      <b/>
      <sz val="10"/>
      <color indexed="10"/>
      <name val="Arial Tur"/>
      <family val="0"/>
    </font>
    <font>
      <b/>
      <sz val="10"/>
      <name val="Arial Tur"/>
      <family val="0"/>
    </font>
    <font>
      <sz val="10"/>
      <color indexed="12"/>
      <name val="Arial Tur"/>
      <family val="0"/>
    </font>
    <font>
      <sz val="8"/>
      <color indexed="12"/>
      <name val="Arial Tur"/>
      <family val="0"/>
    </font>
    <font>
      <b/>
      <sz val="12"/>
      <color indexed="10"/>
      <name val="Arial Tur"/>
      <family val="0"/>
    </font>
    <font>
      <b/>
      <sz val="10"/>
      <color indexed="52"/>
      <name val="Arial Tur"/>
      <family val="0"/>
    </font>
    <font>
      <b/>
      <sz val="14"/>
      <color indexed="10"/>
      <name val="Arial Tur"/>
      <family val="0"/>
    </font>
    <font>
      <u val="single"/>
      <sz val="10"/>
      <name val="Arial Tur"/>
      <family val="0"/>
    </font>
    <font>
      <b/>
      <sz val="14"/>
      <name val="Arial Tur"/>
      <family val="0"/>
    </font>
    <font>
      <b/>
      <u val="single"/>
      <sz val="18"/>
      <color indexed="10"/>
      <name val="Arial Tur"/>
      <family val="0"/>
    </font>
    <font>
      <b/>
      <u val="single"/>
      <sz val="10"/>
      <name val="Arial Tur"/>
      <family val="0"/>
    </font>
    <font>
      <sz val="10"/>
      <color indexed="16"/>
      <name val="Tahoma"/>
      <family val="2"/>
    </font>
    <font>
      <b/>
      <sz val="9"/>
      <color indexed="8"/>
      <name val="Tahoma"/>
      <family val="2"/>
    </font>
    <font>
      <sz val="9"/>
      <color indexed="8"/>
      <name val="Tahoma"/>
      <family val="2"/>
    </font>
    <font>
      <sz val="10"/>
      <color indexed="8"/>
      <name val="Calibri"/>
      <family val="2"/>
    </font>
    <font>
      <b/>
      <u val="single"/>
      <sz val="9"/>
      <color indexed="8"/>
      <name val="Tahoma"/>
      <family val="2"/>
    </font>
    <font>
      <i/>
      <sz val="9"/>
      <color indexed="8"/>
      <name val="Tahoma"/>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u val="single"/>
      <sz val="14"/>
      <color rgb="FFFF0000"/>
      <name val="Arial Tur"/>
      <family val="0"/>
    </font>
    <font>
      <b/>
      <sz val="14"/>
      <color rgb="FFFF0000"/>
      <name val="Arial Tur"/>
      <family val="0"/>
    </font>
    <font>
      <b/>
      <sz val="10"/>
      <color rgb="FFFF0000"/>
      <name val="Arial Tur"/>
      <family val="0"/>
    </font>
    <font>
      <b/>
      <u val="single"/>
      <sz val="18"/>
      <color rgb="FFFF0000"/>
      <name val="Arial Tur"/>
      <family val="0"/>
    </font>
    <font>
      <sz val="10"/>
      <color rgb="FF330000"/>
      <name val="Tahoma"/>
      <family val="2"/>
    </font>
    <font>
      <b/>
      <sz val="9"/>
      <color rgb="FF000000"/>
      <name val="Tahoma"/>
      <family val="2"/>
    </font>
    <font>
      <sz val="9"/>
      <color rgb="FF000000"/>
      <name val="Tahoma"/>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42"/>
        <bgColor indexed="64"/>
      </patternFill>
    </fill>
    <fill>
      <patternFill patternType="solid">
        <fgColor rgb="FF00B050"/>
        <bgColor indexed="64"/>
      </patternFill>
    </fill>
    <fill>
      <patternFill patternType="solid">
        <fgColor rgb="FF00B0F0"/>
        <bgColor indexed="64"/>
      </patternFill>
    </fill>
    <fill>
      <patternFill patternType="solid">
        <fgColor rgb="FFFFFFFF"/>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border>
    <border>
      <left style="thin"/>
      <right style="thin"/>
      <top/>
      <bottom style="thin"/>
    </border>
    <border>
      <left style="medium"/>
      <right/>
      <top/>
      <bottom style="medium"/>
    </border>
    <border>
      <left style="thin"/>
      <right style="thin"/>
      <top style="thin"/>
      <bottom style="medium"/>
    </border>
    <border>
      <left/>
      <right/>
      <top/>
      <bottom style="medium"/>
    </border>
    <border>
      <left/>
      <right style="medium"/>
      <top/>
      <bottom style="medium"/>
    </border>
    <border>
      <left style="medium">
        <color rgb="FFC8C8C8"/>
      </left>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24" borderId="0" applyNumberFormat="0" applyBorder="0" applyAlignment="0" applyProtection="0"/>
    <xf numFmtId="0" fontId="18" fillId="0" borderId="0">
      <alignment/>
      <protection/>
    </xf>
    <xf numFmtId="0" fontId="0" fillId="25" borderId="8" applyNumberFormat="0" applyFont="0" applyAlignment="0" applyProtection="0"/>
    <xf numFmtId="0" fontId="5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64" fontId="0" fillId="0" borderId="0" applyFon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cellStyleXfs>
  <cellXfs count="152">
    <xf numFmtId="0" fontId="0" fillId="0" borderId="0" xfId="0" applyFont="1" applyAlignment="1">
      <alignment/>
    </xf>
    <xf numFmtId="49" fontId="18" fillId="0" borderId="0" xfId="47" applyNumberFormat="1" applyAlignment="1">
      <alignment horizontal="center" vertical="center"/>
      <protection/>
    </xf>
    <xf numFmtId="0" fontId="19" fillId="0" borderId="0" xfId="47" applyFont="1" applyAlignment="1">
      <alignment horizontal="center"/>
      <protection/>
    </xf>
    <xf numFmtId="0" fontId="19" fillId="0" borderId="0" xfId="47" applyFont="1" applyAlignment="1">
      <alignment horizontal="center"/>
      <protection/>
    </xf>
    <xf numFmtId="0" fontId="18" fillId="0" borderId="0" xfId="47">
      <alignment/>
      <protection/>
    </xf>
    <xf numFmtId="0" fontId="18" fillId="0" borderId="10" xfId="47" applyBorder="1" applyAlignment="1">
      <alignment horizontal="left" vertical="center"/>
      <protection/>
    </xf>
    <xf numFmtId="14" fontId="18" fillId="0" borderId="10" xfId="47" applyNumberFormat="1" applyBorder="1" applyAlignment="1">
      <alignment horizontal="center"/>
      <protection/>
    </xf>
    <xf numFmtId="14" fontId="18" fillId="0" borderId="0" xfId="47" applyNumberFormat="1" applyBorder="1" applyAlignment="1">
      <alignment horizontal="center"/>
      <protection/>
    </xf>
    <xf numFmtId="0" fontId="18" fillId="0" borderId="10" xfId="47" applyBorder="1" applyAlignment="1">
      <alignment horizontal="left" vertical="center"/>
      <protection/>
    </xf>
    <xf numFmtId="0" fontId="54" fillId="0" borderId="10" xfId="47" applyFont="1" applyBorder="1" applyAlignment="1">
      <alignment horizontal="left" vertical="center"/>
      <protection/>
    </xf>
    <xf numFmtId="14" fontId="18" fillId="0" borderId="10" xfId="47" applyNumberFormat="1" applyBorder="1" applyAlignment="1">
      <alignment horizontal="center"/>
      <protection/>
    </xf>
    <xf numFmtId="0" fontId="21" fillId="33" borderId="11" xfId="47" applyFont="1" applyFill="1" applyBorder="1" applyAlignment="1" applyProtection="1">
      <alignment horizontal="center" vertical="center"/>
      <protection locked="0"/>
    </xf>
    <xf numFmtId="0" fontId="22" fillId="0" borderId="11" xfId="47" applyFont="1" applyBorder="1" applyAlignment="1" applyProtection="1">
      <alignment horizontal="center" vertical="center"/>
      <protection locked="0"/>
    </xf>
    <xf numFmtId="0" fontId="23" fillId="0" borderId="11" xfId="47" applyFont="1" applyBorder="1" applyAlignment="1" applyProtection="1">
      <alignment horizontal="center" vertical="center" wrapText="1" shrinkToFit="1"/>
      <protection locked="0"/>
    </xf>
    <xf numFmtId="9" fontId="22" fillId="0" borderId="11" xfId="47" applyNumberFormat="1" applyFont="1" applyBorder="1" applyAlignment="1" applyProtection="1">
      <alignment horizontal="center" vertical="center"/>
      <protection locked="0"/>
    </xf>
    <xf numFmtId="49" fontId="18" fillId="0" borderId="11" xfId="47" applyNumberFormat="1" applyBorder="1" applyAlignment="1" applyProtection="1">
      <alignment horizontal="center" vertical="justify"/>
      <protection locked="0"/>
    </xf>
    <xf numFmtId="0" fontId="22" fillId="0" borderId="11" xfId="47" applyFont="1" applyBorder="1" applyAlignment="1">
      <alignment wrapText="1"/>
      <protection/>
    </xf>
    <xf numFmtId="0" fontId="22" fillId="0" borderId="11" xfId="47" applyFont="1" applyBorder="1">
      <alignment/>
      <protection/>
    </xf>
    <xf numFmtId="0" fontId="18" fillId="0" borderId="11" xfId="47" applyBorder="1">
      <alignment/>
      <protection/>
    </xf>
    <xf numFmtId="164" fontId="18" fillId="33" borderId="11" xfId="54" applyFont="1" applyFill="1" applyBorder="1" applyAlignment="1" applyProtection="1">
      <alignment/>
      <protection locked="0"/>
    </xf>
    <xf numFmtId="164" fontId="23" fillId="33" borderId="11" xfId="54" applyFont="1" applyFill="1" applyBorder="1" applyAlignment="1" applyProtection="1">
      <alignment/>
      <protection locked="0"/>
    </xf>
    <xf numFmtId="3" fontId="18" fillId="0" borderId="11" xfId="47" applyNumberFormat="1" applyFill="1" applyBorder="1" applyProtection="1">
      <alignment/>
      <protection/>
    </xf>
    <xf numFmtId="0" fontId="18" fillId="0" borderId="11" xfId="47" applyFill="1" applyBorder="1" applyAlignment="1" applyProtection="1">
      <alignment horizontal="center"/>
      <protection/>
    </xf>
    <xf numFmtId="0" fontId="25" fillId="34" borderId="11" xfId="47" applyFont="1" applyFill="1" applyBorder="1" applyAlignment="1">
      <alignment horizontal="center" vertical="center" textRotation="45"/>
      <protection/>
    </xf>
    <xf numFmtId="0" fontId="25" fillId="34" borderId="11" xfId="47" applyFont="1" applyFill="1" applyBorder="1" applyAlignment="1">
      <alignment horizontal="center" vertical="center" textRotation="45"/>
      <protection/>
    </xf>
    <xf numFmtId="164" fontId="18" fillId="0" borderId="11" xfId="54" applyFont="1" applyBorder="1" applyAlignment="1">
      <alignment/>
    </xf>
    <xf numFmtId="164" fontId="18" fillId="0" borderId="11" xfId="54" applyFont="1" applyBorder="1" applyAlignment="1" applyProtection="1">
      <alignment/>
      <protection/>
    </xf>
    <xf numFmtId="0" fontId="18" fillId="0" borderId="11" xfId="47" applyBorder="1" applyProtection="1">
      <alignment/>
      <protection/>
    </xf>
    <xf numFmtId="164" fontId="18" fillId="35" borderId="11" xfId="54" applyFont="1" applyFill="1" applyBorder="1" applyAlignment="1" applyProtection="1">
      <alignment/>
      <protection/>
    </xf>
    <xf numFmtId="0" fontId="21" fillId="0" borderId="11" xfId="47" applyFont="1" applyFill="1" applyBorder="1" applyAlignment="1">
      <alignment horizontal="center"/>
      <protection/>
    </xf>
    <xf numFmtId="0" fontId="18" fillId="0" borderId="11" xfId="47" applyFill="1" applyBorder="1" applyAlignment="1">
      <alignment horizontal="center"/>
      <protection/>
    </xf>
    <xf numFmtId="0" fontId="21" fillId="36" borderId="11" xfId="47" applyFont="1" applyFill="1" applyBorder="1" applyAlignment="1" applyProtection="1">
      <alignment horizontal="center"/>
      <protection/>
    </xf>
    <xf numFmtId="0" fontId="18" fillId="0" borderId="0" xfId="47" applyFill="1" applyBorder="1">
      <alignment/>
      <protection/>
    </xf>
    <xf numFmtId="0" fontId="21" fillId="0" borderId="0" xfId="47" applyFont="1" applyFill="1" applyBorder="1" applyAlignment="1">
      <alignment horizontal="center"/>
      <protection/>
    </xf>
    <xf numFmtId="0" fontId="18" fillId="0" borderId="0" xfId="47" applyFill="1" applyBorder="1" applyAlignment="1">
      <alignment horizontal="center"/>
      <protection/>
    </xf>
    <xf numFmtId="0" fontId="25" fillId="0" borderId="0" xfId="47" applyFont="1" applyFill="1" applyBorder="1" applyAlignment="1">
      <alignment horizontal="center" vertical="center" textRotation="45"/>
      <protection/>
    </xf>
    <xf numFmtId="164" fontId="18" fillId="0" borderId="0" xfId="54" applyFont="1" applyFill="1" applyBorder="1" applyAlignment="1">
      <alignment/>
    </xf>
    <xf numFmtId="0" fontId="18" fillId="36" borderId="11" xfId="47" applyFill="1" applyBorder="1" applyAlignment="1">
      <alignment horizontal="center"/>
      <protection/>
    </xf>
    <xf numFmtId="0" fontId="18" fillId="0" borderId="0" xfId="47" applyFill="1">
      <alignment/>
      <protection/>
    </xf>
    <xf numFmtId="0" fontId="18" fillId="0" borderId="11" xfId="47" applyBorder="1" applyAlignment="1" applyProtection="1">
      <alignment horizontal="center" vertical="center"/>
      <protection locked="0"/>
    </xf>
    <xf numFmtId="9" fontId="18" fillId="0" borderId="11" xfId="47" applyNumberFormat="1" applyBorder="1" applyAlignment="1" applyProtection="1">
      <alignment horizontal="center" vertical="center"/>
      <protection locked="0"/>
    </xf>
    <xf numFmtId="0" fontId="18" fillId="0" borderId="11" xfId="47" applyBorder="1" applyAlignment="1">
      <alignment horizontal="center"/>
      <protection/>
    </xf>
    <xf numFmtId="49" fontId="18" fillId="34" borderId="11" xfId="47" applyNumberFormat="1" applyFill="1" applyBorder="1" applyAlignment="1" applyProtection="1">
      <alignment horizontal="center" vertical="justify"/>
      <protection locked="0"/>
    </xf>
    <xf numFmtId="0" fontId="21" fillId="0" borderId="12" xfId="47" applyFont="1" applyFill="1" applyBorder="1" applyAlignment="1">
      <alignment horizontal="center"/>
      <protection/>
    </xf>
    <xf numFmtId="0" fontId="21" fillId="0" borderId="13" xfId="47" applyFont="1" applyFill="1" applyBorder="1" applyAlignment="1">
      <alignment horizontal="center"/>
      <protection/>
    </xf>
    <xf numFmtId="0" fontId="21" fillId="0" borderId="14" xfId="47" applyFont="1" applyFill="1" applyBorder="1" applyAlignment="1">
      <alignment horizontal="center"/>
      <protection/>
    </xf>
    <xf numFmtId="0" fontId="21" fillId="36" borderId="14" xfId="47" applyFont="1" applyFill="1" applyBorder="1" applyAlignment="1" applyProtection="1">
      <alignment horizontal="center"/>
      <protection/>
    </xf>
    <xf numFmtId="0" fontId="26" fillId="0" borderId="0" xfId="47" applyFont="1" applyAlignment="1">
      <alignment horizontal="center"/>
      <protection/>
    </xf>
    <xf numFmtId="0" fontId="18" fillId="0" borderId="0" xfId="47" applyAlignment="1">
      <alignment horizontal="center"/>
      <protection/>
    </xf>
    <xf numFmtId="0" fontId="18" fillId="0" borderId="15" xfId="47" applyBorder="1">
      <alignment/>
      <protection/>
    </xf>
    <xf numFmtId="0" fontId="55" fillId="0" borderId="16" xfId="47" applyFont="1" applyBorder="1">
      <alignment/>
      <protection/>
    </xf>
    <xf numFmtId="0" fontId="18" fillId="0" borderId="16" xfId="47" applyBorder="1">
      <alignment/>
      <protection/>
    </xf>
    <xf numFmtId="0" fontId="18" fillId="0" borderId="17" xfId="47" applyBorder="1">
      <alignment/>
      <protection/>
    </xf>
    <xf numFmtId="0" fontId="18" fillId="0" borderId="18" xfId="47" applyBorder="1">
      <alignment/>
      <protection/>
    </xf>
    <xf numFmtId="0" fontId="54" fillId="0" borderId="0" xfId="47" applyFont="1" applyBorder="1">
      <alignment/>
      <protection/>
    </xf>
    <xf numFmtId="0" fontId="28" fillId="0" borderId="0" xfId="47" applyFont="1" applyBorder="1">
      <alignment/>
      <protection/>
    </xf>
    <xf numFmtId="0" fontId="18" fillId="0" borderId="0" xfId="47" applyBorder="1">
      <alignment/>
      <protection/>
    </xf>
    <xf numFmtId="0" fontId="18" fillId="0" borderId="19" xfId="47" applyBorder="1">
      <alignment/>
      <protection/>
    </xf>
    <xf numFmtId="0" fontId="55" fillId="0" borderId="0" xfId="47" applyFont="1" applyBorder="1">
      <alignment/>
      <protection/>
    </xf>
    <xf numFmtId="0" fontId="29" fillId="0" borderId="0" xfId="47" applyFont="1" applyBorder="1">
      <alignment/>
      <protection/>
    </xf>
    <xf numFmtId="0" fontId="56" fillId="0" borderId="11" xfId="47" applyFont="1" applyBorder="1" applyAlignment="1" applyProtection="1">
      <alignment horizontal="center" vertical="center"/>
      <protection/>
    </xf>
    <xf numFmtId="0" fontId="18" fillId="0" borderId="0" xfId="47" applyBorder="1" applyAlignment="1">
      <alignment horizontal="center" vertical="center"/>
      <protection/>
    </xf>
    <xf numFmtId="0" fontId="56" fillId="0" borderId="11" xfId="47" applyFont="1" applyBorder="1" applyAlignment="1">
      <alignment horizontal="center" vertical="center"/>
      <protection/>
    </xf>
    <xf numFmtId="0" fontId="22" fillId="0" borderId="11" xfId="47" applyFont="1" applyBorder="1" applyAlignment="1">
      <alignment horizontal="center" vertical="center"/>
      <protection/>
    </xf>
    <xf numFmtId="0" fontId="22" fillId="0" borderId="0" xfId="47" applyFont="1" applyFill="1" applyBorder="1">
      <alignment/>
      <protection/>
    </xf>
    <xf numFmtId="164" fontId="18" fillId="0" borderId="11" xfId="47" applyNumberFormat="1" applyBorder="1" applyAlignment="1" applyProtection="1">
      <alignment horizontal="center" vertical="center"/>
      <protection/>
    </xf>
    <xf numFmtId="43" fontId="18" fillId="0" borderId="11" xfId="47" applyNumberFormat="1" applyBorder="1" applyAlignment="1" applyProtection="1">
      <alignment horizontal="center" vertical="center"/>
      <protection/>
    </xf>
    <xf numFmtId="0" fontId="18" fillId="36" borderId="20" xfId="47" applyFill="1" applyBorder="1" applyAlignment="1" applyProtection="1">
      <alignment horizontal="center" vertical="center"/>
      <protection/>
    </xf>
    <xf numFmtId="0" fontId="22" fillId="0" borderId="0" xfId="47" applyFont="1" applyFill="1" applyBorder="1" applyAlignment="1">
      <alignment vertical="center"/>
      <protection/>
    </xf>
    <xf numFmtId="0" fontId="22" fillId="0" borderId="0" xfId="47" applyFont="1" applyFill="1" applyBorder="1" applyAlignment="1">
      <alignment horizontal="center" vertical="center"/>
      <protection/>
    </xf>
    <xf numFmtId="0" fontId="18" fillId="36" borderId="21" xfId="47" applyFill="1" applyBorder="1" applyAlignment="1" applyProtection="1">
      <alignment horizontal="center" vertical="center"/>
      <protection/>
    </xf>
    <xf numFmtId="0" fontId="18" fillId="36" borderId="11" xfId="47" applyFill="1" applyBorder="1" applyProtection="1">
      <alignment/>
      <protection/>
    </xf>
    <xf numFmtId="0" fontId="18" fillId="0" borderId="22" xfId="47" applyBorder="1">
      <alignment/>
      <protection/>
    </xf>
    <xf numFmtId="0" fontId="22" fillId="0" borderId="23" xfId="47" applyFont="1" applyBorder="1">
      <alignment/>
      <protection/>
    </xf>
    <xf numFmtId="164" fontId="18" fillId="0" borderId="23" xfId="47" applyNumberFormat="1" applyBorder="1" applyAlignment="1" applyProtection="1">
      <alignment horizontal="center" vertical="center"/>
      <protection/>
    </xf>
    <xf numFmtId="43" fontId="18" fillId="0" borderId="23" xfId="47" applyNumberFormat="1" applyBorder="1" applyAlignment="1" applyProtection="1">
      <alignment horizontal="center" vertical="center"/>
      <protection/>
    </xf>
    <xf numFmtId="0" fontId="18" fillId="0" borderId="23" xfId="47" applyBorder="1" applyProtection="1">
      <alignment/>
      <protection/>
    </xf>
    <xf numFmtId="0" fontId="18" fillId="36" borderId="23" xfId="47" applyFill="1" applyBorder="1" applyProtection="1">
      <alignment/>
      <protection/>
    </xf>
    <xf numFmtId="0" fontId="18" fillId="0" borderId="24" xfId="47" applyBorder="1">
      <alignment/>
      <protection/>
    </xf>
    <xf numFmtId="0" fontId="22" fillId="0" borderId="24" xfId="47" applyFont="1" applyFill="1" applyBorder="1" applyAlignment="1">
      <alignment vertical="center"/>
      <protection/>
    </xf>
    <xf numFmtId="0" fontId="22" fillId="0" borderId="24" xfId="47" applyFont="1" applyFill="1" applyBorder="1" applyAlignment="1">
      <alignment horizontal="center" vertical="center"/>
      <protection/>
    </xf>
    <xf numFmtId="0" fontId="18" fillId="0" borderId="25" xfId="47" applyBorder="1">
      <alignment/>
      <protection/>
    </xf>
    <xf numFmtId="0" fontId="57" fillId="0" borderId="16" xfId="47" applyFont="1" applyFill="1" applyBorder="1">
      <alignment/>
      <protection/>
    </xf>
    <xf numFmtId="0" fontId="18" fillId="0" borderId="16" xfId="47" applyFill="1" applyBorder="1">
      <alignment/>
      <protection/>
    </xf>
    <xf numFmtId="0" fontId="18" fillId="0" borderId="17" xfId="47" applyFill="1" applyBorder="1">
      <alignment/>
      <protection/>
    </xf>
    <xf numFmtId="0" fontId="54" fillId="0" borderId="0" xfId="47" applyFont="1" applyBorder="1" applyAlignment="1">
      <alignment vertical="top"/>
      <protection/>
    </xf>
    <xf numFmtId="0" fontId="22" fillId="10" borderId="11" xfId="47" applyFont="1" applyFill="1" applyBorder="1">
      <alignment/>
      <protection/>
    </xf>
    <xf numFmtId="164" fontId="18" fillId="0" borderId="11" xfId="47" applyNumberFormat="1" applyBorder="1" applyProtection="1">
      <alignment/>
      <protection/>
    </xf>
    <xf numFmtId="164" fontId="18" fillId="0" borderId="0" xfId="47" applyNumberFormat="1" applyBorder="1">
      <alignment/>
      <protection/>
    </xf>
    <xf numFmtId="0" fontId="22" fillId="0" borderId="19" xfId="47" applyFont="1" applyFill="1" applyBorder="1">
      <alignment/>
      <protection/>
    </xf>
    <xf numFmtId="0" fontId="18" fillId="0" borderId="20" xfId="47" applyBorder="1" applyProtection="1">
      <alignment/>
      <protection/>
    </xf>
    <xf numFmtId="0" fontId="22" fillId="0" borderId="19" xfId="47" applyFont="1" applyFill="1" applyBorder="1" applyAlignment="1">
      <alignment horizontal="center" vertical="center"/>
      <protection/>
    </xf>
    <xf numFmtId="0" fontId="18" fillId="0" borderId="25" xfId="47" applyFill="1" applyBorder="1">
      <alignment/>
      <protection/>
    </xf>
    <xf numFmtId="0" fontId="31" fillId="0" borderId="0" xfId="47" applyFont="1">
      <alignment/>
      <protection/>
    </xf>
    <xf numFmtId="0" fontId="18" fillId="0" borderId="0" xfId="47" applyAlignment="1">
      <alignment horizontal="right"/>
      <protection/>
    </xf>
    <xf numFmtId="0" fontId="58" fillId="37" borderId="26" xfId="0" applyFont="1" applyFill="1" applyBorder="1" applyAlignment="1">
      <alignment horizontal="left" vertical="top" wrapText="1"/>
    </xf>
    <xf numFmtId="0" fontId="58" fillId="37" borderId="0" xfId="0" applyFont="1" applyFill="1" applyBorder="1" applyAlignment="1">
      <alignment horizontal="left" vertical="top" wrapText="1"/>
    </xf>
    <xf numFmtId="0" fontId="58" fillId="37" borderId="0" xfId="0" applyFont="1" applyFill="1" applyBorder="1" applyAlignment="1">
      <alignment horizontal="left" vertical="top" wrapText="1"/>
    </xf>
    <xf numFmtId="0" fontId="22" fillId="0" borderId="0" xfId="47" applyFont="1">
      <alignment/>
      <protection/>
    </xf>
    <xf numFmtId="0" fontId="18" fillId="0" borderId="0" xfId="47" applyAlignment="1">
      <alignment horizontal="left" vertical="top" wrapText="1"/>
      <protection/>
    </xf>
    <xf numFmtId="0" fontId="18" fillId="0" borderId="0" xfId="47" applyAlignment="1">
      <alignment horizontal="left" vertical="top" wrapText="1"/>
      <protection/>
    </xf>
    <xf numFmtId="0" fontId="18" fillId="0" borderId="0" xfId="47" applyAlignment="1">
      <alignment horizontal="left" vertical="top"/>
      <protection/>
    </xf>
    <xf numFmtId="0" fontId="18" fillId="0" borderId="0" xfId="47" applyAlignment="1">
      <alignment horizontal="left" vertical="top"/>
      <protection/>
    </xf>
    <xf numFmtId="0" fontId="59" fillId="0" borderId="15" xfId="0" applyFont="1" applyBorder="1" applyAlignment="1">
      <alignment horizontal="justify" vertical="center" wrapText="1"/>
    </xf>
    <xf numFmtId="0" fontId="59" fillId="0" borderId="16" xfId="0" applyFont="1" applyBorder="1" applyAlignment="1">
      <alignment horizontal="justify" vertical="center" wrapText="1"/>
    </xf>
    <xf numFmtId="0" fontId="60" fillId="0" borderId="17" xfId="0" applyFont="1" applyBorder="1" applyAlignment="1">
      <alignment horizontal="justify" vertical="center" wrapText="1"/>
    </xf>
    <xf numFmtId="0" fontId="59" fillId="37" borderId="15" xfId="0" applyFont="1" applyFill="1" applyBorder="1" applyAlignment="1">
      <alignment horizontal="justify" vertical="center" wrapText="1"/>
    </xf>
    <xf numFmtId="0" fontId="59" fillId="37" borderId="16" xfId="0" applyFont="1" applyFill="1" applyBorder="1" applyAlignment="1">
      <alignment horizontal="justify" vertical="center" wrapText="1"/>
    </xf>
    <xf numFmtId="0" fontId="60" fillId="37" borderId="17" xfId="0" applyFont="1" applyFill="1" applyBorder="1" applyAlignment="1">
      <alignment horizontal="justify" vertical="center" wrapText="1"/>
    </xf>
    <xf numFmtId="0" fontId="59" fillId="37" borderId="18" xfId="0" applyFont="1" applyFill="1" applyBorder="1" applyAlignment="1">
      <alignment horizontal="left" vertical="top" wrapText="1"/>
    </xf>
    <xf numFmtId="0" fontId="59" fillId="37" borderId="0" xfId="0" applyFont="1" applyFill="1" applyBorder="1" applyAlignment="1">
      <alignment horizontal="left" vertical="top" wrapText="1"/>
    </xf>
    <xf numFmtId="0" fontId="60" fillId="37" borderId="19" xfId="0" applyFont="1" applyFill="1" applyBorder="1" applyAlignment="1">
      <alignment horizontal="justify" vertical="center" wrapText="1"/>
    </xf>
    <xf numFmtId="0" fontId="59" fillId="0" borderId="18" xfId="0" applyFont="1" applyBorder="1" applyAlignment="1">
      <alignment horizontal="justify" vertical="center" wrapText="1"/>
    </xf>
    <xf numFmtId="0" fontId="59" fillId="0" borderId="0" xfId="0" applyFont="1" applyBorder="1" applyAlignment="1">
      <alignment horizontal="justify" vertical="center" wrapText="1"/>
    </xf>
    <xf numFmtId="14" fontId="60" fillId="0" borderId="19" xfId="0" applyNumberFormat="1" applyFont="1" applyBorder="1" applyAlignment="1">
      <alignment horizontal="justify" vertical="center" wrapText="1"/>
    </xf>
    <xf numFmtId="0" fontId="59" fillId="37" borderId="18" xfId="0" applyFont="1" applyFill="1" applyBorder="1" applyAlignment="1">
      <alignment horizontal="justify" vertical="center" wrapText="1"/>
    </xf>
    <xf numFmtId="0" fontId="59" fillId="37" borderId="0" xfId="0" applyFont="1" applyFill="1" applyBorder="1" applyAlignment="1">
      <alignment horizontal="justify" vertical="center" wrapText="1"/>
    </xf>
    <xf numFmtId="14" fontId="60" fillId="37" borderId="19" xfId="0" applyNumberFormat="1" applyFont="1" applyFill="1" applyBorder="1" applyAlignment="1">
      <alignment horizontal="justify" vertical="center" wrapText="1"/>
    </xf>
    <xf numFmtId="0" fontId="60" fillId="0" borderId="19" xfId="0" applyFont="1" applyBorder="1" applyAlignment="1">
      <alignment horizontal="justify" vertical="center" wrapText="1"/>
    </xf>
    <xf numFmtId="0" fontId="60" fillId="0" borderId="19" xfId="0" applyFont="1" applyBorder="1" applyAlignment="1">
      <alignment vertical="top" wrapText="1"/>
    </xf>
    <xf numFmtId="0" fontId="60" fillId="37" borderId="19" xfId="0" applyFont="1" applyFill="1" applyBorder="1" applyAlignment="1">
      <alignment vertical="top" wrapText="1"/>
    </xf>
    <xf numFmtId="0" fontId="60" fillId="0" borderId="18" xfId="0" applyFont="1" applyBorder="1" applyAlignment="1">
      <alignment horizontal="justify" vertical="center" wrapText="1"/>
    </xf>
    <xf numFmtId="0" fontId="60" fillId="0" borderId="0" xfId="0" applyFont="1" applyBorder="1" applyAlignment="1">
      <alignment horizontal="justify" vertical="center" wrapText="1"/>
    </xf>
    <xf numFmtId="0" fontId="60" fillId="0" borderId="19" xfId="0" applyFont="1" applyBorder="1" applyAlignment="1">
      <alignment horizontal="justify" vertical="center" wrapText="1"/>
    </xf>
    <xf numFmtId="0" fontId="60" fillId="37" borderId="18" xfId="0" applyFont="1" applyFill="1" applyBorder="1" applyAlignment="1">
      <alignment horizontal="justify" vertical="center" wrapText="1"/>
    </xf>
    <xf numFmtId="0" fontId="60" fillId="37" borderId="0" xfId="0" applyFont="1" applyFill="1" applyBorder="1" applyAlignment="1">
      <alignment horizontal="justify" vertical="center" wrapText="1"/>
    </xf>
    <xf numFmtId="0" fontId="60" fillId="37" borderId="19" xfId="0" applyFont="1" applyFill="1" applyBorder="1" applyAlignment="1">
      <alignment horizontal="justify" vertical="center" wrapText="1"/>
    </xf>
    <xf numFmtId="0" fontId="59" fillId="0" borderId="19" xfId="0" applyFont="1" applyBorder="1" applyAlignment="1">
      <alignment horizontal="justify" vertical="center" wrapText="1"/>
    </xf>
    <xf numFmtId="0" fontId="59" fillId="37" borderId="19" xfId="0" applyFont="1" applyFill="1" applyBorder="1" applyAlignment="1">
      <alignment horizontal="justify" vertical="center" wrapText="1"/>
    </xf>
    <xf numFmtId="0" fontId="0" fillId="37" borderId="18" xfId="0" applyFill="1" applyBorder="1" applyAlignment="1">
      <alignment horizontal="justify" vertical="top" wrapText="1"/>
    </xf>
    <xf numFmtId="0" fontId="0" fillId="37" borderId="0" xfId="0" applyFill="1" applyBorder="1" applyAlignment="1">
      <alignment horizontal="justify" vertical="top" wrapText="1"/>
    </xf>
    <xf numFmtId="0" fontId="0" fillId="37" borderId="19" xfId="0" applyFill="1" applyBorder="1" applyAlignment="1">
      <alignment horizontal="justify" vertical="top" wrapText="1"/>
    </xf>
    <xf numFmtId="0" fontId="60" fillId="0" borderId="18" xfId="0" applyFont="1" applyBorder="1" applyAlignment="1">
      <alignment horizontal="justify" vertical="center" wrapText="1"/>
    </xf>
    <xf numFmtId="0" fontId="60" fillId="0" borderId="0" xfId="0" applyFont="1" applyBorder="1" applyAlignment="1">
      <alignment horizontal="justify" vertical="center" wrapText="1"/>
    </xf>
    <xf numFmtId="0" fontId="60" fillId="37" borderId="18" xfId="0" applyFont="1" applyFill="1" applyBorder="1" applyAlignment="1">
      <alignment horizontal="justify" vertical="center" wrapText="1"/>
    </xf>
    <xf numFmtId="0" fontId="60" fillId="37" borderId="0" xfId="0" applyFont="1" applyFill="1" applyBorder="1" applyAlignment="1">
      <alignment horizontal="justify" vertical="center" wrapText="1"/>
    </xf>
    <xf numFmtId="0" fontId="61" fillId="0" borderId="18" xfId="0" applyFont="1" applyBorder="1" applyAlignment="1">
      <alignment vertical="center" wrapText="1"/>
    </xf>
    <xf numFmtId="0" fontId="61" fillId="0" borderId="0" xfId="0" applyFont="1" applyBorder="1" applyAlignment="1">
      <alignment vertical="center" wrapText="1"/>
    </xf>
    <xf numFmtId="0" fontId="61" fillId="0" borderId="19" xfId="0" applyFont="1" applyBorder="1" applyAlignment="1">
      <alignment vertical="center" wrapText="1"/>
    </xf>
    <xf numFmtId="0" fontId="61" fillId="37" borderId="18" xfId="0" applyFont="1" applyFill="1" applyBorder="1" applyAlignment="1">
      <alignment vertical="center" wrapText="1"/>
    </xf>
    <xf numFmtId="0" fontId="61" fillId="37" borderId="0" xfId="0" applyFont="1" applyFill="1" applyBorder="1" applyAlignment="1">
      <alignment vertical="center" wrapText="1"/>
    </xf>
    <xf numFmtId="0" fontId="61" fillId="37" borderId="19" xfId="0" applyFont="1" applyFill="1" applyBorder="1" applyAlignment="1">
      <alignment vertical="center" wrapText="1"/>
    </xf>
    <xf numFmtId="0" fontId="0" fillId="37" borderId="18" xfId="0" applyFill="1" applyBorder="1" applyAlignment="1">
      <alignment horizontal="justify" vertical="center" wrapText="1"/>
    </xf>
    <xf numFmtId="0" fontId="0" fillId="37" borderId="0" xfId="0" applyFill="1" applyBorder="1" applyAlignment="1">
      <alignment horizontal="justify" vertical="center" wrapText="1"/>
    </xf>
    <xf numFmtId="0" fontId="0" fillId="37" borderId="19" xfId="0" applyFill="1" applyBorder="1" applyAlignment="1">
      <alignment horizontal="justify" vertical="center" wrapText="1"/>
    </xf>
    <xf numFmtId="0" fontId="60" fillId="0" borderId="22" xfId="0" applyFont="1" applyBorder="1" applyAlignment="1">
      <alignment horizontal="justify" vertical="center" wrapText="1"/>
    </xf>
    <xf numFmtId="0" fontId="60" fillId="0" borderId="24" xfId="0" applyFont="1" applyBorder="1" applyAlignment="1">
      <alignment horizontal="justify" vertical="center" wrapText="1"/>
    </xf>
    <xf numFmtId="0" fontId="60" fillId="0" borderId="25" xfId="0" applyFont="1" applyBorder="1" applyAlignment="1">
      <alignment horizontal="justify" vertical="center" wrapText="1"/>
    </xf>
    <xf numFmtId="0" fontId="60" fillId="37" borderId="22" xfId="0" applyFont="1" applyFill="1" applyBorder="1" applyAlignment="1">
      <alignment horizontal="justify" vertical="center" wrapText="1"/>
    </xf>
    <xf numFmtId="0" fontId="60" fillId="37" borderId="24" xfId="0" applyFont="1" applyFill="1" applyBorder="1" applyAlignment="1">
      <alignment horizontal="justify" vertical="center" wrapText="1"/>
    </xf>
    <xf numFmtId="0" fontId="60" fillId="37" borderId="25" xfId="0" applyFont="1" applyFill="1" applyBorder="1" applyAlignment="1">
      <alignment horizontal="justify" vertical="center" wrapText="1"/>
    </xf>
    <xf numFmtId="0" fontId="0" fillId="37" borderId="0" xfId="0" applyFill="1" applyAlignment="1">
      <alignment horizontal="justify"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97</xdr:row>
      <xdr:rowOff>0</xdr:rowOff>
    </xdr:from>
    <xdr:ext cx="9525" cy="9525"/>
    <xdr:sp>
      <xdr:nvSpPr>
        <xdr:cNvPr id="1" name="AutoShape 2" descr="http://www.gib.gov.tr/icons/ecblank.gif"/>
        <xdr:cNvSpPr>
          <a:spLocks noChangeAspect="1"/>
        </xdr:cNvSpPr>
      </xdr:nvSpPr>
      <xdr:spPr>
        <a:xfrm>
          <a:off x="4057650" y="259937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13</xdr:col>
      <xdr:colOff>0</xdr:colOff>
      <xdr:row>96</xdr:row>
      <xdr:rowOff>0</xdr:rowOff>
    </xdr:from>
    <xdr:to>
      <xdr:col>13</xdr:col>
      <xdr:colOff>9525</xdr:colOff>
      <xdr:row>96</xdr:row>
      <xdr:rowOff>9525</xdr:rowOff>
    </xdr:to>
    <xdr:sp>
      <xdr:nvSpPr>
        <xdr:cNvPr id="2" name="AutoShape 1" descr="http://www.gib.gov.tr/icons/ecblank.gif"/>
        <xdr:cNvSpPr>
          <a:spLocks noChangeAspect="1"/>
        </xdr:cNvSpPr>
      </xdr:nvSpPr>
      <xdr:spPr>
        <a:xfrm>
          <a:off x="10953750" y="255651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96</xdr:row>
      <xdr:rowOff>0</xdr:rowOff>
    </xdr:from>
    <xdr:to>
      <xdr:col>19</xdr:col>
      <xdr:colOff>9525</xdr:colOff>
      <xdr:row>96</xdr:row>
      <xdr:rowOff>9525</xdr:rowOff>
    </xdr:to>
    <xdr:sp>
      <xdr:nvSpPr>
        <xdr:cNvPr id="3" name="AutoShape 2" descr="http://www.gib.gov.tr/icons/ecblank.gif"/>
        <xdr:cNvSpPr>
          <a:spLocks noChangeAspect="1"/>
        </xdr:cNvSpPr>
      </xdr:nvSpPr>
      <xdr:spPr>
        <a:xfrm>
          <a:off x="15449550" y="255651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171450</xdr:colOff>
      <xdr:row>125</xdr:row>
      <xdr:rowOff>9525</xdr:rowOff>
    </xdr:from>
    <xdr:to>
      <xdr:col>14</xdr:col>
      <xdr:colOff>9525</xdr:colOff>
      <xdr:row>167</xdr:row>
      <xdr:rowOff>142875</xdr:rowOff>
    </xdr:to>
    <xdr:pic>
      <xdr:nvPicPr>
        <xdr:cNvPr id="4" name="Resim 2"/>
        <xdr:cNvPicPr preferRelativeResize="1">
          <a:picLocks noChangeAspect="1"/>
        </xdr:cNvPicPr>
      </xdr:nvPicPr>
      <xdr:blipFill>
        <a:blip r:embed="rId1"/>
        <a:stretch>
          <a:fillRect/>
        </a:stretch>
      </xdr:blipFill>
      <xdr:spPr>
        <a:xfrm>
          <a:off x="5591175" y="41405175"/>
          <a:ext cx="6819900" cy="9163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hmet_barlak_belgeler\GENEL%20EVRAKLAR\AHMET%20&#214;ZEL\BAS&#304;T%20M&#220;KELLEF%20L&#304;STE%20kd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dv listesi"/>
      <sheetName val="sgk listesi"/>
      <sheetName val="GEÇİCİ VERGİ"/>
      <sheetName val="YILLIK GELİR VERGİSİ"/>
      <sheetName val="KURUMLAR VERGİSİ"/>
      <sheetName val="DEFTER TASTİK"/>
      <sheetName val="DEFTER TASTİK (2)"/>
      <sheetName val="Sayfa1"/>
      <sheetName val="KİRA LİSTESİ"/>
      <sheetName val="kira takip formu"/>
      <sheetName val="YILLIK İŞLETME CETVELİ"/>
      <sheetName val="SINIF DEĞİŞTİRME HESABI (2)"/>
      <sheetName val="Sayf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52"/>
  <sheetViews>
    <sheetView tabSelected="1" zoomScalePageLayoutView="0" workbookViewId="0" topLeftCell="A10">
      <selection activeCell="H21" sqref="H21:H24"/>
    </sheetView>
  </sheetViews>
  <sheetFormatPr defaultColWidth="9.140625" defaultRowHeight="15"/>
  <cols>
    <col min="1" max="1" width="15.28125" style="4" customWidth="1"/>
    <col min="2" max="2" width="17.57421875" style="4" customWidth="1"/>
    <col min="3" max="3" width="17.28125" style="4" customWidth="1"/>
    <col min="4" max="4" width="10.7109375" style="4" customWidth="1"/>
    <col min="5" max="5" width="15.8515625" style="4" customWidth="1"/>
    <col min="6" max="6" width="4.57421875" style="4" customWidth="1"/>
    <col min="7" max="7" width="17.57421875" style="4" customWidth="1"/>
    <col min="8" max="8" width="11.7109375" style="4" customWidth="1"/>
    <col min="9" max="9" width="2.28125" style="4" hidden="1" customWidth="1"/>
    <col min="10" max="10" width="14.140625" style="4" customWidth="1"/>
    <col min="11" max="11" width="16.00390625" style="4" customWidth="1"/>
    <col min="12" max="12" width="12.57421875" style="4" customWidth="1"/>
    <col min="13" max="13" width="11.00390625" style="4" customWidth="1"/>
    <col min="14" max="14" width="21.7109375" style="4" customWidth="1"/>
    <col min="15" max="19" width="9.140625" style="4" customWidth="1"/>
    <col min="20" max="20" width="36.140625" style="4" customWidth="1"/>
    <col min="21" max="16384" width="9.140625" style="4" customWidth="1"/>
  </cols>
  <sheetData>
    <row r="2" spans="1:9" ht="22.5">
      <c r="A2" s="1" t="s">
        <v>0</v>
      </c>
      <c r="B2" s="2"/>
      <c r="C2" s="2"/>
      <c r="D2" s="2"/>
      <c r="E2" s="2"/>
      <c r="F2" s="2"/>
      <c r="G2" s="2"/>
      <c r="H2" s="2"/>
      <c r="I2" s="3"/>
    </row>
    <row r="3" spans="1:9" ht="21" customHeight="1">
      <c r="A3" s="5" t="s">
        <v>1</v>
      </c>
      <c r="B3" s="5"/>
      <c r="C3" s="5"/>
      <c r="D3" s="6"/>
      <c r="E3" s="6"/>
      <c r="F3" s="6"/>
      <c r="G3" s="6"/>
      <c r="H3" s="6"/>
      <c r="I3" s="7"/>
    </row>
    <row r="4" spans="1:9" ht="21" customHeight="1">
      <c r="A4" s="8"/>
      <c r="B4" s="9" t="s">
        <v>2</v>
      </c>
      <c r="C4" s="8"/>
      <c r="D4" s="10"/>
      <c r="E4" s="10"/>
      <c r="F4" s="10"/>
      <c r="G4" s="10"/>
      <c r="H4" s="10"/>
      <c r="I4" s="7"/>
    </row>
    <row r="5" spans="1:9" ht="21" customHeight="1">
      <c r="A5" s="8"/>
      <c r="B5" s="8"/>
      <c r="C5" s="8"/>
      <c r="D5" s="10"/>
      <c r="E5" s="10"/>
      <c r="F5" s="10"/>
      <c r="G5" s="10"/>
      <c r="H5" s="10"/>
      <c r="I5" s="7"/>
    </row>
    <row r="6" spans="1:11" ht="55.5" customHeight="1">
      <c r="A6" s="11">
        <v>2016</v>
      </c>
      <c r="B6" s="12" t="s">
        <v>3</v>
      </c>
      <c r="C6" s="13" t="s">
        <v>4</v>
      </c>
      <c r="D6" s="14">
        <v>0.2</v>
      </c>
      <c r="E6" s="12" t="s">
        <v>5</v>
      </c>
      <c r="F6" s="12"/>
      <c r="G6" s="12" t="s">
        <v>6</v>
      </c>
      <c r="H6" s="15"/>
      <c r="I6" s="15"/>
      <c r="J6" s="16" t="s">
        <v>8</v>
      </c>
      <c r="K6" s="17" t="s">
        <v>9</v>
      </c>
    </row>
    <row r="7" spans="1:12" ht="17.25" customHeight="1">
      <c r="A7" s="18" t="s">
        <v>10</v>
      </c>
      <c r="B7" s="19">
        <v>53561</v>
      </c>
      <c r="C7" s="20">
        <v>168000</v>
      </c>
      <c r="D7" s="21">
        <f>C7*$D$13</f>
        <v>33600</v>
      </c>
      <c r="E7" s="21">
        <f>C7+D7</f>
        <v>201600</v>
      </c>
      <c r="F7" s="22">
        <f>IF(G7="BİLANÇO",1,IF(G7="İŞLETME",2,IF(G7="GİREBİLİR",3)))</f>
        <v>2</v>
      </c>
      <c r="G7" s="22" t="str">
        <f>IF(AND(C7&lt;=B7,B7&lt;=E7),"GİREBİLİR",IF(B7&lt;=C7,"İŞLETME",IF(B7&gt;=E7,"BİLANÇO")))</f>
        <v>İŞLETME</v>
      </c>
      <c r="H7" s="23" t="str">
        <f>IF(AND(F7=2,F8=2,F9=2,F10=2),"İŞLETME",IF(G11="BİLANÇO","BİLANÇO",VLOOKUP(3,F7:G10,2,FALSE)))</f>
        <v>İŞLETME</v>
      </c>
      <c r="I7" s="24"/>
      <c r="J7" s="25" t="str">
        <f>IF((B7-C7)&gt;0,(((B7-C7)/C7)*100),"0")</f>
        <v>0</v>
      </c>
      <c r="K7" s="25">
        <f>IF(B7&gt;0,IF((B7-C7)&lt;0,(((C7-B7)/C7)*100),"0"),)</f>
        <v>68.11845238095238</v>
      </c>
      <c r="L7" s="18" t="str">
        <f>IF(B7&gt;C7,"ARTIŞ","AZALIŞ")</f>
        <v>AZALIŞ</v>
      </c>
    </row>
    <row r="8" spans="1:12" ht="17.25" customHeight="1">
      <c r="A8" s="18" t="s">
        <v>11</v>
      </c>
      <c r="B8" s="19">
        <v>223000</v>
      </c>
      <c r="C8" s="20">
        <v>230000</v>
      </c>
      <c r="D8" s="21">
        <f>C8*$D$13</f>
        <v>46000</v>
      </c>
      <c r="E8" s="21">
        <f>C8+D8</f>
        <v>276000</v>
      </c>
      <c r="F8" s="22">
        <f>IF(G8="BİLANÇO",1,IF(G8="İŞLETME",2,IF(G8="GİREBİLİR",3)))</f>
        <v>2</v>
      </c>
      <c r="G8" s="22" t="str">
        <f>IF(AND(C8&lt;=B8,B8&lt;=E8),"GİREBİLİR",IF(B8&lt;=C8,"İŞLETME",IF(B8&gt;=E8,"BİLANÇO")))</f>
        <v>İŞLETME</v>
      </c>
      <c r="H8" s="23"/>
      <c r="I8" s="24"/>
      <c r="J8" s="26" t="str">
        <f>IF((B8-C8)&gt;0,(((B8-C8)/C8)*100),"0")</f>
        <v>0</v>
      </c>
      <c r="K8" s="26">
        <f>IF(B8&gt;0,IF((B8-C8)&lt;0,(((C8-B8)/C8)*100),"0"),)</f>
        <v>3.0434782608695654</v>
      </c>
      <c r="L8" s="27" t="str">
        <f>IF(B8&gt;C8,"ARTIŞ","AZALIŞ")</f>
        <v>AZALIŞ</v>
      </c>
    </row>
    <row r="9" spans="1:12" ht="17.25" customHeight="1">
      <c r="A9" s="18" t="s">
        <v>12</v>
      </c>
      <c r="B9" s="19"/>
      <c r="C9" s="20">
        <v>90000</v>
      </c>
      <c r="D9" s="21">
        <f>C9*$D$13</f>
        <v>18000</v>
      </c>
      <c r="E9" s="21">
        <f>C9+D9</f>
        <v>108000</v>
      </c>
      <c r="F9" s="22">
        <f>IF(G9="BİLANÇO",1,IF(G9="İŞLETME",2,IF(G9="GİREBİLİR",3)))</f>
        <v>2</v>
      </c>
      <c r="G9" s="22" t="str">
        <f>IF(AND(C9&lt;=B9,B9&lt;=E9),"GİREBİLİR",IF(B9&lt;=C9,"İŞLETME",IF(B9&gt;=E9,"BİLANÇO")))</f>
        <v>İŞLETME</v>
      </c>
      <c r="H9" s="23"/>
      <c r="I9" s="24"/>
      <c r="J9" s="26" t="str">
        <f>IF((B9-C9)&gt;0,(((B9-C9)/C9)*100),"0")</f>
        <v>0</v>
      </c>
      <c r="K9" s="26">
        <f>IF(B9&gt;0,IF((B9-C9)&lt;0,(((C9-B9)/C9)*100),"0"),)</f>
        <v>0</v>
      </c>
      <c r="L9" s="27" t="str">
        <f>IF(B9&gt;C9,"ARTIŞ","AZALIŞ")</f>
        <v>AZALIŞ</v>
      </c>
    </row>
    <row r="10" spans="1:12" ht="17.25" customHeight="1">
      <c r="A10" s="18" t="s">
        <v>13</v>
      </c>
      <c r="B10" s="28">
        <f>IF(AND(B7=0,B8=0),0,IF(B9=0,0,(B9*5)+B8))</f>
        <v>0</v>
      </c>
      <c r="C10" s="20">
        <v>168000</v>
      </c>
      <c r="D10" s="21">
        <f>C10*$D$13</f>
        <v>33600</v>
      </c>
      <c r="E10" s="21">
        <f>C10+D10</f>
        <v>201600</v>
      </c>
      <c r="F10" s="22">
        <f>IF(G10="BİLANÇO",1,IF(G10="İŞLETME",2,IF(G10="GİREBİLİR",3)))</f>
        <v>2</v>
      </c>
      <c r="G10" s="22" t="str">
        <f>IF(AND(C10&lt;=B10,B10&lt;=E10),"GİREBİLİR",IF(B10&lt;=C10,"İŞLETME",IF(B10&gt;=E10,"BİLANÇO")))</f>
        <v>İŞLETME</v>
      </c>
      <c r="H10" s="23"/>
      <c r="I10" s="24"/>
      <c r="J10" s="26" t="str">
        <f>IF((B10-C10)&gt;0,(((B10-C10)/C10)*100),"0")</f>
        <v>0</v>
      </c>
      <c r="K10" s="26">
        <f>IF(B10&gt;0,IF((B10-C10)&lt;0,(((C10-B10)/C10)*100),"0"),)</f>
        <v>0</v>
      </c>
      <c r="L10" s="27" t="str">
        <f>IF(B10&gt;C10,"ARTIŞ","AZALIŞ")</f>
        <v>AZALIŞ</v>
      </c>
    </row>
    <row r="11" spans="1:12" ht="17.25" customHeight="1">
      <c r="A11" s="18"/>
      <c r="B11" s="29" t="s">
        <v>14</v>
      </c>
      <c r="C11" s="29"/>
      <c r="D11" s="29"/>
      <c r="E11" s="29"/>
      <c r="F11" s="30">
        <f>SMALL(F7:F10,1)</f>
        <v>2</v>
      </c>
      <c r="G11" s="31" t="str">
        <f>VLOOKUP(F11,F7:G10,2,FALSE)</f>
        <v>İŞLETME</v>
      </c>
      <c r="H11" s="23"/>
      <c r="I11" s="24"/>
      <c r="J11" s="26"/>
      <c r="K11" s="26"/>
      <c r="L11" s="27"/>
    </row>
    <row r="12" spans="2:11" s="32" customFormat="1" ht="17.25" customHeight="1">
      <c r="B12" s="33"/>
      <c r="C12" s="33"/>
      <c r="D12" s="33"/>
      <c r="E12" s="33"/>
      <c r="F12" s="34"/>
      <c r="G12" s="33"/>
      <c r="H12" s="35"/>
      <c r="I12" s="35"/>
      <c r="J12" s="36"/>
      <c r="K12" s="36"/>
    </row>
    <row r="13" spans="1:12" ht="45" customHeight="1">
      <c r="A13" s="11">
        <v>2017</v>
      </c>
      <c r="B13" s="12" t="s">
        <v>3</v>
      </c>
      <c r="C13" s="13" t="s">
        <v>15</v>
      </c>
      <c r="D13" s="14">
        <v>0.2</v>
      </c>
      <c r="E13" s="12" t="s">
        <v>5</v>
      </c>
      <c r="F13" s="12"/>
      <c r="G13" s="12" t="s">
        <v>6</v>
      </c>
      <c r="H13" s="15" t="s">
        <v>7</v>
      </c>
      <c r="I13" s="15"/>
      <c r="J13" s="16" t="s">
        <v>8</v>
      </c>
      <c r="K13" s="17" t="s">
        <v>9</v>
      </c>
      <c r="L13" s="18"/>
    </row>
    <row r="14" spans="1:12" ht="17.25" customHeight="1">
      <c r="A14" s="18" t="s">
        <v>10</v>
      </c>
      <c r="B14" s="19">
        <v>175000</v>
      </c>
      <c r="C14" s="20">
        <v>170000</v>
      </c>
      <c r="D14" s="21">
        <f>C14*$D$13</f>
        <v>34000</v>
      </c>
      <c r="E14" s="21">
        <f>C14+D14</f>
        <v>204000</v>
      </c>
      <c r="F14" s="22">
        <f>IF(G14="BİLANÇO",1,IF(G14="İŞLETME",2,IF(G14="GİREBİLİR",3)))</f>
        <v>3</v>
      </c>
      <c r="G14" s="22" t="str">
        <f>IF(AND(C14&lt;=B14,B14&lt;=E14),"GİREBİLİR",IF(B14&lt;=C14,"İŞLETME",IF(B14&gt;=E14,"BİLANÇO")))</f>
        <v>GİREBİLİR</v>
      </c>
      <c r="H14" s="23" t="str">
        <f>IF(AND(F14=2,F15=2,F16=2,F17=2),"İŞLETME",IF(G18="BİLANÇO","BİLANÇO",VLOOKUP(3,F14:G17,2,FALSE)))</f>
        <v>GİREBİLİR</v>
      </c>
      <c r="I14" s="24"/>
      <c r="J14" s="26">
        <f>IF((B14-C14)&gt;0,(((B14-C14)/C14)*100),"0")</f>
        <v>2.941176470588235</v>
      </c>
      <c r="K14" s="26" t="str">
        <f>IF(B14&gt;0,IF((B14-C14)&lt;0,(((C14-B14)/C14)*100),"0"),)</f>
        <v>0</v>
      </c>
      <c r="L14" s="27" t="str">
        <f>IF(B14&gt;C14,"ARTIŞ","AZALIŞ")</f>
        <v>ARTIŞ</v>
      </c>
    </row>
    <row r="15" spans="1:12" ht="17.25" customHeight="1">
      <c r="A15" s="18" t="s">
        <v>11</v>
      </c>
      <c r="B15" s="19">
        <v>216019</v>
      </c>
      <c r="C15" s="20">
        <v>230000</v>
      </c>
      <c r="D15" s="21">
        <f>C15*$D$13</f>
        <v>46000</v>
      </c>
      <c r="E15" s="21">
        <f>C15+D15</f>
        <v>276000</v>
      </c>
      <c r="F15" s="22">
        <f>IF(G15="BİLANÇO",1,IF(G15="İŞLETME",2,IF(G15="GİREBİLİR",3)))</f>
        <v>2</v>
      </c>
      <c r="G15" s="22" t="str">
        <f>IF(AND(C15&lt;=B15,B15&lt;=E15),"GİREBİLİR",IF(B15&lt;=C15,"İŞLETME",IF(B15&gt;=E15,"BİLANÇO")))</f>
        <v>İŞLETME</v>
      </c>
      <c r="H15" s="23"/>
      <c r="I15" s="24"/>
      <c r="J15" s="26" t="str">
        <f>IF((B15-C15)&gt;0,(((B15-C15)/C15)*100),"0")</f>
        <v>0</v>
      </c>
      <c r="K15" s="26">
        <f>IF(B15&gt;0,IF((B15-C15)&lt;0,(((C15-B15)/C15)*100),"0"),)</f>
        <v>6.078695652173913</v>
      </c>
      <c r="L15" s="27" t="str">
        <f>IF(B15&gt;C15,"ARTIŞ","AZALIŞ")</f>
        <v>AZALIŞ</v>
      </c>
    </row>
    <row r="16" spans="1:12" ht="17.25" customHeight="1">
      <c r="A16" s="18" t="s">
        <v>12</v>
      </c>
      <c r="B16" s="19"/>
      <c r="C16" s="20">
        <v>90000</v>
      </c>
      <c r="D16" s="21">
        <f>C16*$D$13</f>
        <v>18000</v>
      </c>
      <c r="E16" s="21">
        <f>C16+D16</f>
        <v>108000</v>
      </c>
      <c r="F16" s="22">
        <f>IF(G16="BİLANÇO",1,IF(G16="İŞLETME",2,IF(G16="GİREBİLİR",3)))</f>
        <v>2</v>
      </c>
      <c r="G16" s="22" t="str">
        <f>IF(AND(C16&lt;=B16,B16&lt;=E16),"GİREBİLİR",IF(B16&lt;=C16,"İŞLETME",IF(B16&gt;=E16,"BİLANÇO")))</f>
        <v>İŞLETME</v>
      </c>
      <c r="H16" s="23"/>
      <c r="I16" s="24"/>
      <c r="J16" s="26" t="str">
        <f>IF((B16-C16)&gt;0,(((B16-C16)/C16)*100),"0")</f>
        <v>0</v>
      </c>
      <c r="K16" s="26">
        <f>IF(B16&gt;0,IF((B16-C16)&lt;0,(((C16-B16)/C16)*100),"0"),)</f>
        <v>0</v>
      </c>
      <c r="L16" s="27" t="str">
        <f>IF(B16&gt;C16,"ARTIŞ","AZALIŞ")</f>
        <v>AZALIŞ</v>
      </c>
    </row>
    <row r="17" spans="1:12" ht="17.25" customHeight="1">
      <c r="A17" s="18" t="s">
        <v>13</v>
      </c>
      <c r="B17" s="28">
        <f>IF(AND(B14=0,B15=0),0,IF(B16=0,0,(B16*5)+B15))</f>
        <v>0</v>
      </c>
      <c r="C17" s="20">
        <v>170000</v>
      </c>
      <c r="D17" s="21">
        <f>C17*$D$13</f>
        <v>34000</v>
      </c>
      <c r="E17" s="21">
        <f>C17+D17</f>
        <v>204000</v>
      </c>
      <c r="F17" s="22">
        <f>IF(G17="BİLANÇO",1,IF(G17="İŞLETME",2,IF(G17="GİREBİLİR",3)))</f>
        <v>2</v>
      </c>
      <c r="G17" s="22" t="str">
        <f>IF(AND(C17&lt;=B17,B17&lt;=E17),"GİREBİLİR",IF(B17&lt;=C17,"İŞLETME",IF(B17&gt;=E17,"BİLANÇO")))</f>
        <v>İŞLETME</v>
      </c>
      <c r="H17" s="23"/>
      <c r="I17" s="24"/>
      <c r="J17" s="26" t="str">
        <f>IF((B17-C17)&gt;0,(((B17-C17)/C17)*100),"0")</f>
        <v>0</v>
      </c>
      <c r="K17" s="26">
        <f>IF(B17&gt;0,IF((B17-C17)&lt;0,(((C17-B17)/C17)*100),"0"),)</f>
        <v>0</v>
      </c>
      <c r="L17" s="27" t="str">
        <f>IF(B17&gt;C17,"ARTIŞ","AZALIŞ")</f>
        <v>AZALIŞ</v>
      </c>
    </row>
    <row r="18" spans="1:12" ht="17.25" customHeight="1">
      <c r="A18" s="18"/>
      <c r="B18" s="29" t="s">
        <v>14</v>
      </c>
      <c r="C18" s="29"/>
      <c r="D18" s="29"/>
      <c r="E18" s="29"/>
      <c r="F18" s="37">
        <f>SMALL(F14:F17,1)</f>
        <v>2</v>
      </c>
      <c r="G18" s="31" t="str">
        <f>VLOOKUP(F18,F14:G17,2,FALSE)</f>
        <v>İŞLETME</v>
      </c>
      <c r="H18" s="23"/>
      <c r="I18" s="24"/>
      <c r="J18" s="26"/>
      <c r="K18" s="26"/>
      <c r="L18" s="27"/>
    </row>
    <row r="19" spans="1:13" ht="17.25" customHeight="1">
      <c r="A19" s="32"/>
      <c r="B19" s="33"/>
      <c r="C19" s="33"/>
      <c r="D19" s="33"/>
      <c r="E19" s="33"/>
      <c r="F19" s="34"/>
      <c r="G19" s="33"/>
      <c r="H19" s="35"/>
      <c r="I19" s="35"/>
      <c r="J19" s="36"/>
      <c r="K19" s="36"/>
      <c r="L19" s="32"/>
      <c r="M19" s="38"/>
    </row>
    <row r="20" spans="1:12" ht="54.75" customHeight="1">
      <c r="A20" s="11">
        <v>2018</v>
      </c>
      <c r="B20" s="39" t="s">
        <v>3</v>
      </c>
      <c r="C20" s="13" t="s">
        <v>16</v>
      </c>
      <c r="D20" s="40">
        <v>0.2</v>
      </c>
      <c r="E20" s="39" t="s">
        <v>5</v>
      </c>
      <c r="F20" s="41"/>
      <c r="G20" s="39" t="s">
        <v>6</v>
      </c>
      <c r="H20" s="42" t="s">
        <v>17</v>
      </c>
      <c r="I20" s="42"/>
      <c r="J20" s="16" t="s">
        <v>8</v>
      </c>
      <c r="K20" s="17" t="s">
        <v>9</v>
      </c>
      <c r="L20" s="18"/>
    </row>
    <row r="21" spans="1:12" ht="17.25" customHeight="1">
      <c r="A21" s="18" t="s">
        <v>10</v>
      </c>
      <c r="B21" s="19">
        <v>221916</v>
      </c>
      <c r="C21" s="20">
        <v>190000</v>
      </c>
      <c r="D21" s="21">
        <f>C21*$D$13</f>
        <v>38000</v>
      </c>
      <c r="E21" s="21">
        <f>C21+D21</f>
        <v>228000</v>
      </c>
      <c r="F21" s="22">
        <f>IF(G21="BİLANÇO",1,IF(G21="İŞLETME",2,IF(G21="GİREBİLİR",3)))</f>
        <v>3</v>
      </c>
      <c r="G21" s="22" t="str">
        <f>IF(AND(C21&lt;=B21,B21&lt;=E21),"GİREBİLİR",IF(B21&lt;=C21,"İŞLETME",IF(B21&gt;=E21,"BİLANÇO")))</f>
        <v>GİREBİLİR</v>
      </c>
      <c r="H21" s="23" t="str">
        <f>IF(AND(F21=2,F22=2,F23=2,F24=2),"İŞLETME",IF(G25="BİLANÇO","BİLANÇO",VLOOKUP(3,F21:G24,2,FALSE)))</f>
        <v>GİREBİLİR</v>
      </c>
      <c r="I21" s="24"/>
      <c r="J21" s="26">
        <f>IF((B21-C21)&gt;0,(((B21-C21)/C21)*100),"0")</f>
        <v>16.797894736842107</v>
      </c>
      <c r="K21" s="26" t="str">
        <f>IF(B21&gt;0,IF((B21-C21)&lt;0,(((C21-B21)/C21)*100),"0"),)</f>
        <v>0</v>
      </c>
      <c r="L21" s="27" t="str">
        <f>IF(B21&gt;C21,"ARTIŞ","AZALIŞ")</f>
        <v>ARTIŞ</v>
      </c>
    </row>
    <row r="22" spans="1:12" ht="17.25" customHeight="1">
      <c r="A22" s="18" t="s">
        <v>11</v>
      </c>
      <c r="B22" s="19">
        <v>219600</v>
      </c>
      <c r="C22" s="20">
        <v>260000</v>
      </c>
      <c r="D22" s="21">
        <f>C22*$D$13</f>
        <v>52000</v>
      </c>
      <c r="E22" s="21">
        <f>C22+D22</f>
        <v>312000</v>
      </c>
      <c r="F22" s="22">
        <f>IF(G22="BİLANÇO",1,IF(G22="İŞLETME",2,IF(G22="GİREBİLİR",3)))</f>
        <v>2</v>
      </c>
      <c r="G22" s="22" t="str">
        <f>IF(AND(C22&lt;=B22,B22&lt;=E22),"GİREBİLİR",IF(B22&lt;=C22,"İŞLETME",IF(B22&gt;=E22,"BİLANÇO")))</f>
        <v>İŞLETME</v>
      </c>
      <c r="H22" s="23"/>
      <c r="I22" s="24"/>
      <c r="J22" s="26" t="str">
        <f>IF((B22-C22)&gt;0,(((B22-C22)/C22)*100),"0")</f>
        <v>0</v>
      </c>
      <c r="K22" s="26">
        <f>IF(B22&gt;0,IF((B22-C22)&lt;0,(((C22-B22)/C22)*100),"0"),)</f>
        <v>15.538461538461537</v>
      </c>
      <c r="L22" s="27" t="str">
        <f>IF(B22&gt;C22,"ARTIŞ","AZALIŞ")</f>
        <v>AZALIŞ</v>
      </c>
    </row>
    <row r="23" spans="1:12" ht="17.25" customHeight="1">
      <c r="A23" s="18" t="s">
        <v>12</v>
      </c>
      <c r="B23" s="19"/>
      <c r="C23" s="20">
        <v>100000</v>
      </c>
      <c r="D23" s="21">
        <f>C23*$D$13</f>
        <v>20000</v>
      </c>
      <c r="E23" s="21">
        <f>C23+D23</f>
        <v>120000</v>
      </c>
      <c r="F23" s="22">
        <f>IF(G23="BİLANÇO",1,IF(G23="İŞLETME",2,IF(G23="GİREBİLİR",3)))</f>
        <v>2</v>
      </c>
      <c r="G23" s="22" t="str">
        <f>IF(AND(C23&lt;=B23,B23&lt;=E23),"GİREBİLİR",IF(B23&lt;=C23,"İŞLETME",IF(B23&gt;=E23,"BİLANÇO")))</f>
        <v>İŞLETME</v>
      </c>
      <c r="H23" s="23"/>
      <c r="I23" s="24"/>
      <c r="J23" s="26" t="str">
        <f>IF((B23-C23)&gt;0,(((B23-C23)/C23)*100),"0")</f>
        <v>0</v>
      </c>
      <c r="K23" s="26">
        <f>IF(B23&gt;0,IF((B23-C23)&lt;0,(((C23-B23)/C23)*100),"0"),)</f>
        <v>0</v>
      </c>
      <c r="L23" s="27" t="str">
        <f>IF(B23&gt;C23,"ARTIŞ","AZALIŞ")</f>
        <v>AZALIŞ</v>
      </c>
    </row>
    <row r="24" spans="1:12" ht="17.25" customHeight="1">
      <c r="A24" s="18" t="s">
        <v>13</v>
      </c>
      <c r="B24" s="28">
        <f>IF(AND(B21=0,B22=0),0,IF(B23=0,0,(B23*5)+B22))</f>
        <v>0</v>
      </c>
      <c r="C24" s="20">
        <v>190000</v>
      </c>
      <c r="D24" s="21">
        <f>C24*$D$13</f>
        <v>38000</v>
      </c>
      <c r="E24" s="21">
        <f>C24+D24</f>
        <v>228000</v>
      </c>
      <c r="F24" s="22">
        <f>IF(G24="BİLANÇO",1,IF(G24="İŞLETME",2,IF(G24="GİREBİLİR",3)))</f>
        <v>2</v>
      </c>
      <c r="G24" s="22" t="str">
        <f>IF(AND(C24&lt;=B24,B24&lt;=E24),"GİREBİLİR",IF(B24&lt;=C24,"İŞLETME",IF(B24&gt;=E24,"BİLANÇO")))</f>
        <v>İŞLETME</v>
      </c>
      <c r="H24" s="23"/>
      <c r="I24" s="24"/>
      <c r="J24" s="26" t="str">
        <f>IF((B24-C24)&gt;0,(((B24-C24)/C24)*100),"0")</f>
        <v>0</v>
      </c>
      <c r="K24" s="26">
        <f>IF(B24&gt;0,IF((B24-C24)&lt;0,(((C24-B24)/C24)*100),"0"),)</f>
        <v>0</v>
      </c>
      <c r="L24" s="27" t="str">
        <f>IF(B24&gt;C24,"ARTIŞ","AZALIŞ")</f>
        <v>AZALIŞ</v>
      </c>
    </row>
    <row r="25" spans="2:9" ht="17.25" customHeight="1">
      <c r="B25" s="43" t="s">
        <v>14</v>
      </c>
      <c r="C25" s="44"/>
      <c r="D25" s="44"/>
      <c r="E25" s="45"/>
      <c r="F25" s="37">
        <f>SMALL(F21:F24,1)</f>
        <v>2</v>
      </c>
      <c r="G25" s="46" t="str">
        <f>VLOOKUP(F25,F21:G24,2,FALSE)</f>
        <v>İŞLETME</v>
      </c>
      <c r="H25" s="47"/>
      <c r="I25" s="47"/>
    </row>
    <row r="26" spans="6:9" ht="13.5" thickBot="1">
      <c r="F26" s="48"/>
      <c r="H26" s="48" t="s">
        <v>17</v>
      </c>
      <c r="I26" s="48"/>
    </row>
    <row r="27" spans="1:12" ht="18">
      <c r="A27" s="49"/>
      <c r="B27" s="50" t="s">
        <v>108</v>
      </c>
      <c r="C27" s="51"/>
      <c r="D27" s="51"/>
      <c r="E27" s="51"/>
      <c r="F27" s="51"/>
      <c r="G27" s="51"/>
      <c r="H27" s="51"/>
      <c r="I27" s="51"/>
      <c r="J27" s="51"/>
      <c r="K27" s="51"/>
      <c r="L27" s="52"/>
    </row>
    <row r="28" spans="1:12" ht="18">
      <c r="A28" s="53"/>
      <c r="B28" s="54" t="s">
        <v>18</v>
      </c>
      <c r="C28" s="55"/>
      <c r="D28" s="55"/>
      <c r="E28" s="55"/>
      <c r="F28" s="55"/>
      <c r="G28" s="55"/>
      <c r="H28" s="56"/>
      <c r="I28" s="56"/>
      <c r="J28" s="56"/>
      <c r="K28" s="56"/>
      <c r="L28" s="57"/>
    </row>
    <row r="29" spans="1:12" ht="18">
      <c r="A29" s="53"/>
      <c r="B29" s="58"/>
      <c r="C29" s="56"/>
      <c r="D29" s="56"/>
      <c r="E29" s="56"/>
      <c r="F29" s="56"/>
      <c r="G29" s="56"/>
      <c r="H29" s="56"/>
      <c r="I29" s="56"/>
      <c r="J29" s="56"/>
      <c r="K29" s="56"/>
      <c r="L29" s="57"/>
    </row>
    <row r="30" spans="1:12" ht="18">
      <c r="A30" s="53"/>
      <c r="B30" s="59" t="s">
        <v>19</v>
      </c>
      <c r="C30" s="56"/>
      <c r="D30" s="56"/>
      <c r="E30" s="56"/>
      <c r="F30" s="56"/>
      <c r="G30" s="56"/>
      <c r="H30" s="56"/>
      <c r="I30" s="56"/>
      <c r="J30" s="56"/>
      <c r="K30" s="56"/>
      <c r="L30" s="57"/>
    </row>
    <row r="31" spans="1:12" ht="6.75" customHeight="1">
      <c r="A31" s="53"/>
      <c r="B31" s="59"/>
      <c r="C31" s="56"/>
      <c r="D31" s="56"/>
      <c r="E31" s="56"/>
      <c r="F31" s="56"/>
      <c r="G31" s="56"/>
      <c r="H31" s="56"/>
      <c r="I31" s="56"/>
      <c r="J31" s="56"/>
      <c r="K31" s="56"/>
      <c r="L31" s="57"/>
    </row>
    <row r="32" spans="1:12" ht="12.75">
      <c r="A32" s="53"/>
      <c r="B32" s="17" t="s">
        <v>20</v>
      </c>
      <c r="C32" s="17" t="s">
        <v>21</v>
      </c>
      <c r="D32" s="56"/>
      <c r="E32" s="56"/>
      <c r="F32" s="56"/>
      <c r="G32" s="56"/>
      <c r="H32" s="56"/>
      <c r="I32" s="56"/>
      <c r="J32" s="56"/>
      <c r="K32" s="56"/>
      <c r="L32" s="57"/>
    </row>
    <row r="33" spans="1:12" ht="12.75">
      <c r="A33" s="53"/>
      <c r="B33" s="60">
        <f>A6</f>
        <v>2016</v>
      </c>
      <c r="C33" s="27" t="str">
        <f>G11</f>
        <v>İŞLETME</v>
      </c>
      <c r="D33" s="56"/>
      <c r="E33" s="56"/>
      <c r="F33" s="56"/>
      <c r="G33" s="56"/>
      <c r="H33" s="56"/>
      <c r="I33" s="56"/>
      <c r="J33" s="56"/>
      <c r="K33" s="56"/>
      <c r="L33" s="57"/>
    </row>
    <row r="34" spans="1:12" ht="12.75">
      <c r="A34" s="53"/>
      <c r="B34" s="60">
        <f>A13</f>
        <v>2017</v>
      </c>
      <c r="C34" s="27" t="str">
        <f>G18</f>
        <v>İŞLETME</v>
      </c>
      <c r="D34" s="56"/>
      <c r="E34" s="56"/>
      <c r="F34" s="56"/>
      <c r="G34" s="56"/>
      <c r="H34" s="56"/>
      <c r="I34" s="56"/>
      <c r="J34" s="56"/>
      <c r="K34" s="56"/>
      <c r="L34" s="57"/>
    </row>
    <row r="35" spans="1:12" ht="12.75">
      <c r="A35" s="53"/>
      <c r="B35" s="60">
        <f>A20</f>
        <v>2018</v>
      </c>
      <c r="C35" s="27" t="str">
        <f>G25</f>
        <v>İŞLETME</v>
      </c>
      <c r="D35" s="56"/>
      <c r="E35" s="56"/>
      <c r="F35" s="56"/>
      <c r="G35" s="56"/>
      <c r="H35" s="56"/>
      <c r="I35" s="56"/>
      <c r="J35" s="56"/>
      <c r="K35" s="56"/>
      <c r="L35" s="57"/>
    </row>
    <row r="36" spans="1:12" ht="12.75">
      <c r="A36" s="53"/>
      <c r="B36" s="61"/>
      <c r="C36" s="56"/>
      <c r="D36" s="56"/>
      <c r="E36" s="56"/>
      <c r="F36" s="56"/>
      <c r="G36" s="56"/>
      <c r="H36" s="56"/>
      <c r="I36" s="56"/>
      <c r="J36" s="56"/>
      <c r="K36" s="56"/>
      <c r="L36" s="57"/>
    </row>
    <row r="37" spans="1:12" ht="12.75">
      <c r="A37" s="53"/>
      <c r="B37" s="61"/>
      <c r="C37" s="56"/>
      <c r="D37" s="56"/>
      <c r="E37" s="56"/>
      <c r="F37" s="56"/>
      <c r="G37" s="56"/>
      <c r="H37" s="56"/>
      <c r="I37" s="56"/>
      <c r="J37" s="56"/>
      <c r="K37" s="56"/>
      <c r="L37" s="57"/>
    </row>
    <row r="38" spans="1:12" ht="18">
      <c r="A38" s="53"/>
      <c r="B38" s="59" t="s">
        <v>22</v>
      </c>
      <c r="C38" s="56"/>
      <c r="D38" s="56"/>
      <c r="E38" s="56"/>
      <c r="F38" s="56"/>
      <c r="G38" s="56"/>
      <c r="H38" s="56"/>
      <c r="I38" s="56"/>
      <c r="J38" s="56"/>
      <c r="K38" s="56"/>
      <c r="L38" s="57"/>
    </row>
    <row r="39" spans="1:12" ht="7.5" customHeight="1">
      <c r="A39" s="53"/>
      <c r="B39" s="59"/>
      <c r="C39" s="56"/>
      <c r="D39" s="56"/>
      <c r="E39" s="56"/>
      <c r="F39" s="56"/>
      <c r="G39" s="56"/>
      <c r="H39" s="56"/>
      <c r="I39" s="56"/>
      <c r="J39" s="32"/>
      <c r="K39" s="32"/>
      <c r="L39" s="57"/>
    </row>
    <row r="40" spans="1:12" ht="12.75">
      <c r="A40" s="53"/>
      <c r="B40" s="17" t="s">
        <v>23</v>
      </c>
      <c r="C40" s="62">
        <f>A13</f>
        <v>2017</v>
      </c>
      <c r="D40" s="62">
        <f>A20</f>
        <v>2018</v>
      </c>
      <c r="E40" s="63" t="s">
        <v>24</v>
      </c>
      <c r="F40" s="18"/>
      <c r="G40" s="17" t="s">
        <v>25</v>
      </c>
      <c r="H40" s="56"/>
      <c r="I40" s="56"/>
      <c r="J40" s="64"/>
      <c r="K40" s="64"/>
      <c r="L40" s="57"/>
    </row>
    <row r="41" spans="1:12" ht="12.75">
      <c r="A41" s="53"/>
      <c r="B41" s="17" t="s">
        <v>10</v>
      </c>
      <c r="C41" s="65">
        <f>J14</f>
        <v>2.941176470588235</v>
      </c>
      <c r="D41" s="65">
        <f>J21</f>
        <v>16.797894736842107</v>
      </c>
      <c r="E41" s="66">
        <f>C41+D41</f>
        <v>19.739071207430342</v>
      </c>
      <c r="F41" s="27">
        <f>IF(E41&gt;20,1,2)</f>
        <v>2</v>
      </c>
      <c r="G41" s="67" t="str">
        <f>IF((F41+F42)=2,"BİLANÇO",IF((F41+F42)=4,"İŞLETME",IF((F41+F42)=3,"BİLANÇO",IF((F41+F42)=1,"BİLANÇO",))))</f>
        <v>İŞLETME</v>
      </c>
      <c r="H41" s="56" t="str">
        <f>IF(E41&gt;=20,"ALIMLAR YÖNÜNDEN İKİ DÖNEMİN TOPLAM ARTIŞI %20 VE FAZLASI  İKİNCİ SINIFTAN BİRİNCİ SINIFA GEÇER"," ALIMLAR YÖNÜNDEN İKİ DÖNEMİN TOPLAM ARTIŞI %20 DEN AZ.")</f>
        <v> ALIMLAR YÖNÜNDEN İKİ DÖNEMİN TOPLAM ARTIŞI %20 DEN AZ.</v>
      </c>
      <c r="I41" s="56"/>
      <c r="J41" s="68"/>
      <c r="K41" s="69"/>
      <c r="L41" s="57"/>
    </row>
    <row r="42" spans="1:12" ht="12.75">
      <c r="A42" s="53"/>
      <c r="B42" s="17" t="s">
        <v>11</v>
      </c>
      <c r="C42" s="65" t="str">
        <f>J15</f>
        <v>0</v>
      </c>
      <c r="D42" s="65" t="str">
        <f>J22</f>
        <v>0</v>
      </c>
      <c r="E42" s="66">
        <f>C42+D42</f>
        <v>0</v>
      </c>
      <c r="F42" s="27">
        <f>IF(E42&gt;20,1,2)</f>
        <v>2</v>
      </c>
      <c r="G42" s="70"/>
      <c r="H42" s="56" t="str">
        <f>IF(E42&gt;=20,"SATIŞLAR YÖNÜNDEN %20 İKİNCİ SINIFTAN BİRİNCİ SINIFA GEÇER"," İKİ DÖNEMİN TOPLAM ARTIŞI %20 DEN AZ.")</f>
        <v> İKİ DÖNEMİN TOPLAM ARTIŞI %20 DEN AZ.</v>
      </c>
      <c r="I42" s="56"/>
      <c r="J42" s="68"/>
      <c r="K42" s="69"/>
      <c r="L42" s="57"/>
    </row>
    <row r="43" spans="1:12" ht="12.75">
      <c r="A43" s="53"/>
      <c r="B43" s="17" t="s">
        <v>12</v>
      </c>
      <c r="C43" s="65" t="str">
        <f>J16</f>
        <v>0</v>
      </c>
      <c r="D43" s="65" t="str">
        <f>J23</f>
        <v>0</v>
      </c>
      <c r="E43" s="66">
        <f>C43+D43</f>
        <v>0</v>
      </c>
      <c r="F43" s="27"/>
      <c r="G43" s="71" t="str">
        <f>IF(E43&gt;=20,"BİLANÇO","İŞLETME")</f>
        <v>İŞLETME</v>
      </c>
      <c r="H43" s="56" t="str">
        <f>IF(E43&gt;=20,"HİZMET GSH YÖNÜNDEN İKİ DÖNEMİN TOPLAM ARTIŞI %20 VE FAZLASI İKİNCİ SINIFTAN BİRİNCİ SINIFA GEÇER"," HİZMET GSH YÖNÜNÜDEN İKİ DÖNEMİN TOPLAM ARTIŞI %20 DEN AZ.")</f>
        <v> HİZMET GSH YÖNÜNÜDEN İKİ DÖNEMİN TOPLAM ARTIŞI %20 DEN AZ.</v>
      </c>
      <c r="I43" s="56"/>
      <c r="J43" s="68"/>
      <c r="K43" s="69"/>
      <c r="L43" s="57"/>
    </row>
    <row r="44" spans="1:12" ht="13.5" thickBot="1">
      <c r="A44" s="72"/>
      <c r="B44" s="73" t="s">
        <v>13</v>
      </c>
      <c r="C44" s="74" t="str">
        <f>J17</f>
        <v>0</v>
      </c>
      <c r="D44" s="74" t="str">
        <f>J24</f>
        <v>0</v>
      </c>
      <c r="E44" s="75">
        <f>C44+D44</f>
        <v>0</v>
      </c>
      <c r="F44" s="76"/>
      <c r="G44" s="77" t="str">
        <f>IF(E44&gt;=20,"BİLANÇO","İŞLETME")</f>
        <v>İŞLETME</v>
      </c>
      <c r="H44" s="78" t="str">
        <f>IF(E44&gt;=20,"%20 İKİNCİ SINIFTAN BİRİNCİ SINIFA GEÇE"," İKİ DÖNEMİN TOPLAM ARTIŞI %20 DEN AZ.")</f>
        <v> İKİ DÖNEMİN TOPLAM ARTIŞI %20 DEN AZ.</v>
      </c>
      <c r="I44" s="78"/>
      <c r="J44" s="79"/>
      <c r="K44" s="80"/>
      <c r="L44" s="81"/>
    </row>
    <row r="45" ht="12.75">
      <c r="K45" s="38"/>
    </row>
    <row r="46" ht="13.5" thickBot="1">
      <c r="K46" s="38"/>
    </row>
    <row r="47" spans="1:13" ht="31.5" customHeight="1">
      <c r="A47" s="49"/>
      <c r="B47" s="82" t="s">
        <v>26</v>
      </c>
      <c r="C47" s="83"/>
      <c r="D47" s="83"/>
      <c r="E47" s="83"/>
      <c r="F47" s="83"/>
      <c r="G47" s="83"/>
      <c r="H47" s="83"/>
      <c r="I47" s="83"/>
      <c r="J47" s="83"/>
      <c r="K47" s="83"/>
      <c r="L47" s="84"/>
      <c r="M47" s="38"/>
    </row>
    <row r="48" spans="1:12" ht="23.25" customHeight="1">
      <c r="A48" s="53"/>
      <c r="B48" s="85" t="s">
        <v>27</v>
      </c>
      <c r="C48" s="56"/>
      <c r="D48" s="56"/>
      <c r="E48" s="56"/>
      <c r="F48" s="56"/>
      <c r="G48" s="56"/>
      <c r="H48" s="56"/>
      <c r="I48" s="56"/>
      <c r="J48" s="56"/>
      <c r="K48" s="56"/>
      <c r="L48" s="57"/>
    </row>
    <row r="49" spans="1:12" ht="18">
      <c r="A49" s="53"/>
      <c r="B49" s="59" t="s">
        <v>19</v>
      </c>
      <c r="C49" s="56"/>
      <c r="D49" s="56"/>
      <c r="E49" s="56"/>
      <c r="F49" s="56"/>
      <c r="G49" s="56"/>
      <c r="H49" s="56"/>
      <c r="I49" s="56"/>
      <c r="J49" s="56"/>
      <c r="K49" s="56"/>
      <c r="L49" s="57"/>
    </row>
    <row r="50" spans="1:12" ht="18">
      <c r="A50" s="53"/>
      <c r="B50" s="59"/>
      <c r="C50" s="56"/>
      <c r="D50" s="56"/>
      <c r="E50" s="56"/>
      <c r="F50" s="56"/>
      <c r="G50" s="56"/>
      <c r="H50" s="56"/>
      <c r="I50" s="56"/>
      <c r="J50" s="56"/>
      <c r="K50" s="56"/>
      <c r="L50" s="57"/>
    </row>
    <row r="51" spans="1:12" ht="12.75">
      <c r="A51" s="53"/>
      <c r="B51" s="17" t="s">
        <v>20</v>
      </c>
      <c r="C51" s="86" t="s">
        <v>10</v>
      </c>
      <c r="D51" s="86" t="s">
        <v>11</v>
      </c>
      <c r="E51" s="17" t="s">
        <v>21</v>
      </c>
      <c r="F51" s="56"/>
      <c r="G51" s="56"/>
      <c r="H51" s="56"/>
      <c r="I51" s="56"/>
      <c r="J51" s="56"/>
      <c r="K51" s="56"/>
      <c r="L51" s="57"/>
    </row>
    <row r="52" spans="1:12" ht="12.75">
      <c r="A52" s="53"/>
      <c r="B52" s="60">
        <f>A6</f>
        <v>2016</v>
      </c>
      <c r="C52" s="87">
        <f>K7</f>
        <v>68.11845238095238</v>
      </c>
      <c r="D52" s="87">
        <f>K8</f>
        <v>3.0434782608695654</v>
      </c>
      <c r="E52" s="71" t="str">
        <f>IF((C52+D52)&gt;40,"İŞLETME","BİLANÇO")</f>
        <v>İŞLETME</v>
      </c>
      <c r="F52" s="56"/>
      <c r="G52" s="56"/>
      <c r="H52" s="56"/>
      <c r="I52" s="56"/>
      <c r="J52" s="56"/>
      <c r="K52" s="56"/>
      <c r="L52" s="57"/>
    </row>
    <row r="53" spans="1:12" ht="12.75">
      <c r="A53" s="53"/>
      <c r="B53" s="60">
        <f>A13</f>
        <v>2017</v>
      </c>
      <c r="C53" s="87" t="str">
        <f>K14</f>
        <v>0</v>
      </c>
      <c r="D53" s="87">
        <f>K15</f>
        <v>6.078695652173913</v>
      </c>
      <c r="E53" s="71" t="str">
        <f>IF((C53+D53)&gt;40,"İŞLETME","BİLANÇO")</f>
        <v>BİLANÇO</v>
      </c>
      <c r="F53" s="56"/>
      <c r="G53" s="56"/>
      <c r="H53" s="56"/>
      <c r="I53" s="56"/>
      <c r="J53" s="56"/>
      <c r="K53" s="56"/>
      <c r="L53" s="57"/>
    </row>
    <row r="54" spans="1:12" ht="12.75">
      <c r="A54" s="53"/>
      <c r="B54" s="60">
        <f>A20</f>
        <v>2018</v>
      </c>
      <c r="C54" s="87" t="str">
        <f>K21</f>
        <v>0</v>
      </c>
      <c r="D54" s="87">
        <f>K22</f>
        <v>15.538461538461537</v>
      </c>
      <c r="E54" s="71" t="str">
        <f>IF((C54+D54)&gt;40,"İŞLETME","BİLANÇO")</f>
        <v>BİLANÇO</v>
      </c>
      <c r="F54" s="56"/>
      <c r="G54" s="56"/>
      <c r="H54" s="56"/>
      <c r="I54" s="56"/>
      <c r="J54" s="56"/>
      <c r="K54" s="56"/>
      <c r="L54" s="57"/>
    </row>
    <row r="55" spans="1:12" ht="12.75">
      <c r="A55" s="53"/>
      <c r="B55" s="61"/>
      <c r="C55" s="88"/>
      <c r="D55" s="88"/>
      <c r="E55" s="56"/>
      <c r="F55" s="56"/>
      <c r="G55" s="56"/>
      <c r="H55" s="56"/>
      <c r="I55" s="56"/>
      <c r="J55" s="56"/>
      <c r="K55" s="56"/>
      <c r="L55" s="57"/>
    </row>
    <row r="56" spans="1:12" ht="12.75">
      <c r="A56" s="53"/>
      <c r="B56" s="17" t="s">
        <v>20</v>
      </c>
      <c r="C56" s="86" t="s">
        <v>28</v>
      </c>
      <c r="D56" s="17" t="s">
        <v>21</v>
      </c>
      <c r="E56" s="56"/>
      <c r="F56" s="56"/>
      <c r="G56" s="56"/>
      <c r="H56" s="56"/>
      <c r="I56" s="56"/>
      <c r="J56" s="56"/>
      <c r="K56" s="56"/>
      <c r="L56" s="57"/>
    </row>
    <row r="57" spans="1:12" ht="12.75">
      <c r="A57" s="53"/>
      <c r="B57" s="60">
        <f>A6</f>
        <v>2016</v>
      </c>
      <c r="C57" s="87">
        <f>K9</f>
        <v>0</v>
      </c>
      <c r="D57" s="71" t="str">
        <f>IF(C62&gt;20,"İŞLETME","BİLANÇO")</f>
        <v>BİLANÇO</v>
      </c>
      <c r="E57" s="56"/>
      <c r="F57" s="56"/>
      <c r="G57" s="56"/>
      <c r="H57" s="56"/>
      <c r="I57" s="56"/>
      <c r="J57" s="56"/>
      <c r="K57" s="56"/>
      <c r="L57" s="57"/>
    </row>
    <row r="58" spans="1:12" ht="12.75">
      <c r="A58" s="53"/>
      <c r="B58" s="60">
        <f>A13</f>
        <v>2017</v>
      </c>
      <c r="C58" s="87">
        <f>K16</f>
        <v>0</v>
      </c>
      <c r="D58" s="71" t="str">
        <f>IF(C63&gt;20,"İŞLETME","BİLANÇO")</f>
        <v>BİLANÇO</v>
      </c>
      <c r="E58" s="56"/>
      <c r="F58" s="56"/>
      <c r="G58" s="56"/>
      <c r="H58" s="56"/>
      <c r="I58" s="56"/>
      <c r="J58" s="56"/>
      <c r="K58" s="56"/>
      <c r="L58" s="57"/>
    </row>
    <row r="59" spans="1:12" ht="12.75">
      <c r="A59" s="53"/>
      <c r="B59" s="60">
        <f>A20</f>
        <v>2018</v>
      </c>
      <c r="C59" s="87">
        <f>K23</f>
        <v>0</v>
      </c>
      <c r="D59" s="71" t="str">
        <f>IF(C64&gt;20,"İŞLETME","BİLANÇO")</f>
        <v>BİLANÇO</v>
      </c>
      <c r="E59" s="56"/>
      <c r="F59" s="56"/>
      <c r="G59" s="56"/>
      <c r="H59" s="56"/>
      <c r="I59" s="56"/>
      <c r="J59" s="56"/>
      <c r="K59" s="56"/>
      <c r="L59" s="57"/>
    </row>
    <row r="60" spans="1:12" ht="12.75">
      <c r="A60" s="53"/>
      <c r="B60" s="61"/>
      <c r="C60" s="56"/>
      <c r="D60" s="56"/>
      <c r="E60" s="56"/>
      <c r="F60" s="56"/>
      <c r="G60" s="56"/>
      <c r="H60" s="56"/>
      <c r="I60" s="56"/>
      <c r="J60" s="56"/>
      <c r="K60" s="56"/>
      <c r="L60" s="57"/>
    </row>
    <row r="61" spans="1:12" ht="12.75">
      <c r="A61" s="53"/>
      <c r="B61" s="17" t="s">
        <v>20</v>
      </c>
      <c r="C61" s="86" t="s">
        <v>13</v>
      </c>
      <c r="D61" s="17" t="s">
        <v>21</v>
      </c>
      <c r="E61" s="56"/>
      <c r="F61" s="56"/>
      <c r="G61" s="56"/>
      <c r="H61" s="56"/>
      <c r="I61" s="56"/>
      <c r="J61" s="56"/>
      <c r="K61" s="56"/>
      <c r="L61" s="57"/>
    </row>
    <row r="62" spans="1:12" ht="12.75">
      <c r="A62" s="53"/>
      <c r="B62" s="60">
        <f>A6</f>
        <v>2016</v>
      </c>
      <c r="C62" s="87">
        <f>K10</f>
        <v>0</v>
      </c>
      <c r="D62" s="71" t="str">
        <f>IF(C62&gt;20,"İŞLETME","BİLANÇO")</f>
        <v>BİLANÇO</v>
      </c>
      <c r="E62" s="56"/>
      <c r="F62" s="56"/>
      <c r="G62" s="56"/>
      <c r="H62" s="56"/>
      <c r="I62" s="56"/>
      <c r="J62" s="56"/>
      <c r="K62" s="56"/>
      <c r="L62" s="57"/>
    </row>
    <row r="63" spans="1:12" ht="12.75">
      <c r="A63" s="53"/>
      <c r="B63" s="60">
        <f>A13</f>
        <v>2017</v>
      </c>
      <c r="C63" s="87">
        <f>K17</f>
        <v>0</v>
      </c>
      <c r="D63" s="71" t="str">
        <f>IF(C63&gt;20,"İŞLETME","BİLANÇO")</f>
        <v>BİLANÇO</v>
      </c>
      <c r="E63" s="56"/>
      <c r="F63" s="56"/>
      <c r="G63" s="56"/>
      <c r="H63" s="56"/>
      <c r="I63" s="56"/>
      <c r="J63" s="56"/>
      <c r="K63" s="56"/>
      <c r="L63" s="57"/>
    </row>
    <row r="64" spans="1:12" ht="12.75">
      <c r="A64" s="53"/>
      <c r="B64" s="60">
        <f>A20</f>
        <v>2018</v>
      </c>
      <c r="C64" s="87">
        <f>K24</f>
        <v>0</v>
      </c>
      <c r="D64" s="71" t="str">
        <f>IF(C64&gt;20,"İŞLETME","BİLANÇO")</f>
        <v>BİLANÇO</v>
      </c>
      <c r="E64" s="56"/>
      <c r="F64" s="56"/>
      <c r="G64" s="56"/>
      <c r="H64" s="56"/>
      <c r="I64" s="56"/>
      <c r="J64" s="56"/>
      <c r="K64" s="56"/>
      <c r="L64" s="57"/>
    </row>
    <row r="65" spans="1:12" ht="12.75">
      <c r="A65" s="53"/>
      <c r="B65" s="61"/>
      <c r="C65" s="88"/>
      <c r="D65" s="56"/>
      <c r="E65" s="56"/>
      <c r="F65" s="56"/>
      <c r="G65" s="56"/>
      <c r="H65" s="56"/>
      <c r="I65" s="56"/>
      <c r="J65" s="56"/>
      <c r="K65" s="56"/>
      <c r="L65" s="57"/>
    </row>
    <row r="66" spans="1:12" ht="12.75">
      <c r="A66" s="53"/>
      <c r="B66" s="61"/>
      <c r="C66" s="88"/>
      <c r="D66" s="56"/>
      <c r="E66" s="56"/>
      <c r="F66" s="56"/>
      <c r="G66" s="56"/>
      <c r="H66" s="56"/>
      <c r="I66" s="56"/>
      <c r="J66" s="56"/>
      <c r="K66" s="56"/>
      <c r="L66" s="57"/>
    </row>
    <row r="67" spans="1:12" ht="12.75">
      <c r="A67" s="53"/>
      <c r="B67" s="61"/>
      <c r="C67" s="88"/>
      <c r="D67" s="56"/>
      <c r="E67" s="56"/>
      <c r="F67" s="56"/>
      <c r="G67" s="56"/>
      <c r="H67" s="56"/>
      <c r="I67" s="56"/>
      <c r="J67" s="56"/>
      <c r="K67" s="56"/>
      <c r="L67" s="57"/>
    </row>
    <row r="68" spans="1:12" ht="18">
      <c r="A68" s="53"/>
      <c r="B68" s="59" t="s">
        <v>29</v>
      </c>
      <c r="C68" s="56"/>
      <c r="D68" s="56"/>
      <c r="E68" s="56"/>
      <c r="F68" s="56"/>
      <c r="G68" s="56"/>
      <c r="H68" s="56"/>
      <c r="I68" s="56"/>
      <c r="J68" s="56"/>
      <c r="K68" s="56"/>
      <c r="L68" s="57"/>
    </row>
    <row r="69" spans="1:12" ht="18">
      <c r="A69" s="53"/>
      <c r="B69" s="59"/>
      <c r="C69" s="56"/>
      <c r="D69" s="56"/>
      <c r="E69" s="56"/>
      <c r="F69" s="56"/>
      <c r="G69" s="56"/>
      <c r="H69" s="56"/>
      <c r="I69" s="56"/>
      <c r="J69" s="56"/>
      <c r="K69" s="56"/>
      <c r="L69" s="57"/>
    </row>
    <row r="70" spans="1:13" ht="12.75">
      <c r="A70" s="53"/>
      <c r="B70" s="17" t="s">
        <v>23</v>
      </c>
      <c r="C70" s="60">
        <f>A6</f>
        <v>2016</v>
      </c>
      <c r="D70" s="60">
        <f>A13</f>
        <v>2017</v>
      </c>
      <c r="E70" s="60">
        <f>A20</f>
        <v>2018</v>
      </c>
      <c r="F70" s="56"/>
      <c r="G70" s="63" t="s">
        <v>30</v>
      </c>
      <c r="H70" s="18"/>
      <c r="I70" s="18"/>
      <c r="J70" s="17" t="s">
        <v>25</v>
      </c>
      <c r="K70" s="56"/>
      <c r="L70" s="89"/>
      <c r="M70" s="38"/>
    </row>
    <row r="71" spans="1:13" ht="12.75">
      <c r="A71" s="53"/>
      <c r="B71" s="17" t="s">
        <v>10</v>
      </c>
      <c r="C71" s="65">
        <f>K7</f>
        <v>68.11845238095238</v>
      </c>
      <c r="D71" s="65" t="str">
        <f>K14</f>
        <v>0</v>
      </c>
      <c r="E71" s="87" t="str">
        <f>K21</f>
        <v>0</v>
      </c>
      <c r="F71" s="56"/>
      <c r="G71" s="66">
        <f>C71+D71+E71</f>
        <v>68.11845238095238</v>
      </c>
      <c r="H71" s="27"/>
      <c r="I71" s="90">
        <f>IF(G71&gt;20,1,2)</f>
        <v>1</v>
      </c>
      <c r="J71" s="67" t="str">
        <f>IF((I71+I72)=2,"İŞLETME","BİLANÇO")</f>
        <v>İŞLETME</v>
      </c>
      <c r="L71" s="91"/>
      <c r="M71" s="38"/>
    </row>
    <row r="72" spans="1:13" ht="12.75">
      <c r="A72" s="53"/>
      <c r="B72" s="17" t="s">
        <v>11</v>
      </c>
      <c r="C72" s="65">
        <f>K8</f>
        <v>3.0434782608695654</v>
      </c>
      <c r="D72" s="65">
        <f>K15</f>
        <v>6.078695652173913</v>
      </c>
      <c r="E72" s="87">
        <f>K22</f>
        <v>15.538461538461537</v>
      </c>
      <c r="F72" s="56"/>
      <c r="G72" s="66">
        <f>C72+D72+E72</f>
        <v>24.660635451505016</v>
      </c>
      <c r="H72" s="27"/>
      <c r="I72" s="90">
        <f>IF(G72&gt;20,1,2)</f>
        <v>1</v>
      </c>
      <c r="J72" s="70"/>
      <c r="L72" s="91"/>
      <c r="M72" s="38"/>
    </row>
    <row r="73" spans="1:13" ht="12.75">
      <c r="A73" s="53"/>
      <c r="B73" s="17" t="s">
        <v>12</v>
      </c>
      <c r="C73" s="65">
        <f>K9</f>
        <v>0</v>
      </c>
      <c r="D73" s="65">
        <f>K16</f>
        <v>0</v>
      </c>
      <c r="E73" s="87">
        <f>K23</f>
        <v>0</v>
      </c>
      <c r="F73" s="56"/>
      <c r="G73" s="66">
        <f>C73+D73+E73</f>
        <v>0</v>
      </c>
      <c r="H73" s="27"/>
      <c r="I73" s="27"/>
      <c r="J73" s="27" t="str">
        <f>IF(G73&gt;=20,"İŞLETME","BİLANÇO")</f>
        <v>BİLANÇO</v>
      </c>
      <c r="K73" s="56"/>
      <c r="L73" s="91"/>
      <c r="M73" s="38"/>
    </row>
    <row r="74" spans="1:13" ht="12.75">
      <c r="A74" s="53"/>
      <c r="B74" s="17" t="s">
        <v>13</v>
      </c>
      <c r="C74" s="65">
        <f>K10</f>
        <v>0</v>
      </c>
      <c r="D74" s="65">
        <f>K17</f>
        <v>0</v>
      </c>
      <c r="E74" s="87">
        <f>K24</f>
        <v>0</v>
      </c>
      <c r="F74" s="56"/>
      <c r="G74" s="66">
        <f>C74+D74+E74</f>
        <v>0</v>
      </c>
      <c r="H74" s="27"/>
      <c r="I74" s="27"/>
      <c r="J74" s="27" t="str">
        <f>IF(G74&gt;=20,"İŞLETME","BİLANÇO")</f>
        <v>BİLANÇO</v>
      </c>
      <c r="K74" s="56"/>
      <c r="L74" s="91"/>
      <c r="M74" s="38"/>
    </row>
    <row r="75" spans="1:13" ht="13.5" thickBot="1">
      <c r="A75" s="72"/>
      <c r="B75" s="78"/>
      <c r="C75" s="78"/>
      <c r="D75" s="78"/>
      <c r="E75" s="78"/>
      <c r="F75" s="78"/>
      <c r="G75" s="78"/>
      <c r="H75" s="78"/>
      <c r="I75" s="78"/>
      <c r="J75" s="78"/>
      <c r="K75" s="78"/>
      <c r="L75" s="92"/>
      <c r="M75" s="38"/>
    </row>
    <row r="76" spans="12:13" ht="12.75">
      <c r="L76" s="38"/>
      <c r="M76" s="38"/>
    </row>
    <row r="77" spans="12:13" ht="12.75">
      <c r="L77" s="38"/>
      <c r="M77" s="38"/>
    </row>
    <row r="78" ht="12.75">
      <c r="B78" s="93" t="s">
        <v>31</v>
      </c>
    </row>
    <row r="79" spans="1:2" ht="12.75">
      <c r="A79" s="94" t="s">
        <v>32</v>
      </c>
      <c r="B79" s="4" t="s">
        <v>33</v>
      </c>
    </row>
    <row r="80" spans="1:2" ht="12.75">
      <c r="A80" s="94"/>
      <c r="B80" s="4" t="s">
        <v>34</v>
      </c>
    </row>
    <row r="81" ht="12.75">
      <c r="A81" s="94"/>
    </row>
    <row r="82" spans="1:2" ht="12.75">
      <c r="A82" s="94" t="s">
        <v>35</v>
      </c>
      <c r="B82" s="4" t="s">
        <v>36</v>
      </c>
    </row>
    <row r="83" spans="2:11" ht="27.75" customHeight="1">
      <c r="B83" s="95" t="s">
        <v>37</v>
      </c>
      <c r="C83" s="96"/>
      <c r="D83" s="96"/>
      <c r="E83" s="96"/>
      <c r="F83" s="96"/>
      <c r="G83" s="96"/>
      <c r="H83" s="96"/>
      <c r="I83" s="96"/>
      <c r="J83" s="96"/>
      <c r="K83" s="97"/>
    </row>
    <row r="84" spans="2:11" ht="27.75" customHeight="1">
      <c r="B84" s="97"/>
      <c r="C84" s="97"/>
      <c r="D84" s="97"/>
      <c r="E84" s="97"/>
      <c r="F84" s="97"/>
      <c r="G84" s="97"/>
      <c r="H84" s="97"/>
      <c r="I84" s="97"/>
      <c r="J84" s="97"/>
      <c r="K84" s="97"/>
    </row>
    <row r="85" ht="7.5" customHeight="1"/>
    <row r="86" ht="7.5" customHeight="1"/>
    <row r="88" spans="1:2" ht="12.75">
      <c r="A88" s="4" t="s">
        <v>38</v>
      </c>
      <c r="B88" s="98" t="s">
        <v>39</v>
      </c>
    </row>
    <row r="89" spans="2:11" ht="69.75" customHeight="1">
      <c r="B89" s="99" t="s">
        <v>40</v>
      </c>
      <c r="C89" s="99"/>
      <c r="D89" s="99"/>
      <c r="E89" s="99"/>
      <c r="F89" s="99"/>
      <c r="G89" s="99"/>
      <c r="H89" s="99"/>
      <c r="I89" s="99"/>
      <c r="J89" s="99"/>
      <c r="K89" s="100"/>
    </row>
    <row r="91" ht="12.75">
      <c r="B91" s="98" t="s">
        <v>41</v>
      </c>
    </row>
    <row r="92" spans="2:11" ht="108.75" customHeight="1">
      <c r="B92" s="99" t="s">
        <v>42</v>
      </c>
      <c r="C92" s="101"/>
      <c r="D92" s="101"/>
      <c r="E92" s="101"/>
      <c r="F92" s="101"/>
      <c r="G92" s="101"/>
      <c r="H92" s="101"/>
      <c r="I92" s="101"/>
      <c r="J92" s="101"/>
      <c r="K92" s="102"/>
    </row>
    <row r="93" spans="1:12" ht="243" customHeight="1" thickBot="1">
      <c r="A93" s="99" t="s">
        <v>43</v>
      </c>
      <c r="B93" s="101"/>
      <c r="C93" s="101"/>
      <c r="D93" s="101"/>
      <c r="E93" s="101"/>
      <c r="F93" s="101"/>
      <c r="G93" s="101"/>
      <c r="H93" s="101"/>
      <c r="I93" s="101"/>
      <c r="J93" s="101"/>
      <c r="K93" s="101"/>
      <c r="L93" s="101"/>
    </row>
    <row r="94" spans="1:20" ht="33.75">
      <c r="A94" s="49"/>
      <c r="B94" s="51"/>
      <c r="C94" s="51"/>
      <c r="D94" s="51"/>
      <c r="E94" s="52"/>
      <c r="H94" s="103" t="s">
        <v>44</v>
      </c>
      <c r="I94" s="104"/>
      <c r="J94" s="104"/>
      <c r="K94" s="104"/>
      <c r="L94" s="104"/>
      <c r="M94" s="104"/>
      <c r="N94" s="105" t="s">
        <v>45</v>
      </c>
      <c r="P94" s="106" t="s">
        <v>44</v>
      </c>
      <c r="Q94" s="107"/>
      <c r="R94" s="107"/>
      <c r="S94" s="107"/>
      <c r="T94" s="108" t="s">
        <v>46</v>
      </c>
    </row>
    <row r="95" spans="1:20" ht="56.25">
      <c r="A95" s="109" t="s">
        <v>44</v>
      </c>
      <c r="B95" s="110"/>
      <c r="C95" s="110"/>
      <c r="D95" s="110"/>
      <c r="E95" s="111" t="s">
        <v>47</v>
      </c>
      <c r="H95" s="112" t="s">
        <v>48</v>
      </c>
      <c r="I95" s="113"/>
      <c r="J95" s="113"/>
      <c r="K95" s="113"/>
      <c r="L95" s="113"/>
      <c r="M95" s="113"/>
      <c r="N95" s="114">
        <v>41506</v>
      </c>
      <c r="P95" s="115" t="s">
        <v>48</v>
      </c>
      <c r="Q95" s="116"/>
      <c r="R95" s="116"/>
      <c r="S95" s="116"/>
      <c r="T95" s="117">
        <v>41491</v>
      </c>
    </row>
    <row r="96" spans="1:20" ht="33.75">
      <c r="A96" s="115" t="s">
        <v>48</v>
      </c>
      <c r="B96" s="116"/>
      <c r="C96" s="116"/>
      <c r="D96" s="116"/>
      <c r="E96" s="117">
        <v>41159</v>
      </c>
      <c r="H96" s="112" t="s">
        <v>49</v>
      </c>
      <c r="I96" s="113"/>
      <c r="J96" s="113"/>
      <c r="K96" s="113"/>
      <c r="L96" s="113"/>
      <c r="M96" s="113"/>
      <c r="N96" s="118" t="s">
        <v>50</v>
      </c>
      <c r="P96" s="115" t="s">
        <v>49</v>
      </c>
      <c r="Q96" s="116"/>
      <c r="R96" s="116"/>
      <c r="S96" s="116"/>
      <c r="T96" s="111" t="s">
        <v>51</v>
      </c>
    </row>
    <row r="97" spans="1:20" ht="33.75">
      <c r="A97" s="115" t="s">
        <v>49</v>
      </c>
      <c r="B97" s="116"/>
      <c r="C97" s="116"/>
      <c r="D97" s="116"/>
      <c r="E97" s="111" t="s">
        <v>52</v>
      </c>
      <c r="H97" s="112" t="s">
        <v>53</v>
      </c>
      <c r="I97" s="113"/>
      <c r="J97" s="113"/>
      <c r="K97" s="113"/>
      <c r="L97" s="113"/>
      <c r="M97" s="113"/>
      <c r="N97" s="119"/>
      <c r="P97" s="115" t="s">
        <v>53</v>
      </c>
      <c r="Q97" s="116"/>
      <c r="R97" s="116"/>
      <c r="S97" s="116"/>
      <c r="T97" s="120"/>
    </row>
    <row r="98" spans="1:20" ht="12.75">
      <c r="A98" s="115" t="s">
        <v>53</v>
      </c>
      <c r="B98" s="116"/>
      <c r="C98" s="116"/>
      <c r="D98" s="116"/>
      <c r="E98" s="111"/>
      <c r="H98" s="121"/>
      <c r="I98" s="122"/>
      <c r="J98" s="122"/>
      <c r="K98" s="122"/>
      <c r="L98" s="122"/>
      <c r="M98" s="122"/>
      <c r="N98" s="123"/>
      <c r="P98" s="124"/>
      <c r="Q98" s="125"/>
      <c r="R98" s="125"/>
      <c r="S98" s="125"/>
      <c r="T98" s="126"/>
    </row>
    <row r="99" spans="1:20" ht="12.75">
      <c r="A99" s="124"/>
      <c r="B99" s="125"/>
      <c r="C99" s="125"/>
      <c r="D99" s="125"/>
      <c r="E99" s="126"/>
      <c r="H99" s="112" t="s">
        <v>54</v>
      </c>
      <c r="I99" s="113"/>
      <c r="J99" s="113"/>
      <c r="K99" s="113"/>
      <c r="L99" s="113"/>
      <c r="M99" s="113"/>
      <c r="N99" s="127"/>
      <c r="P99" s="115" t="s">
        <v>54</v>
      </c>
      <c r="Q99" s="116"/>
      <c r="R99" s="116"/>
      <c r="S99" s="116"/>
      <c r="T99" s="128"/>
    </row>
    <row r="100" spans="1:20" ht="12.75">
      <c r="A100" s="115" t="s">
        <v>54</v>
      </c>
      <c r="B100" s="116"/>
      <c r="C100" s="116"/>
      <c r="D100" s="116"/>
      <c r="E100" s="128"/>
      <c r="H100" s="112" t="s">
        <v>55</v>
      </c>
      <c r="I100" s="113"/>
      <c r="J100" s="113"/>
      <c r="K100" s="113"/>
      <c r="L100" s="113"/>
      <c r="M100" s="113"/>
      <c r="N100" s="127"/>
      <c r="P100" s="115" t="s">
        <v>55</v>
      </c>
      <c r="Q100" s="116"/>
      <c r="R100" s="116"/>
      <c r="S100" s="116"/>
      <c r="T100" s="128"/>
    </row>
    <row r="101" spans="1:20" ht="15">
      <c r="A101" s="129"/>
      <c r="B101" s="130"/>
      <c r="C101" s="130"/>
      <c r="D101" s="130"/>
      <c r="E101" s="131"/>
      <c r="H101" s="112" t="s">
        <v>56</v>
      </c>
      <c r="I101" s="113"/>
      <c r="J101" s="113"/>
      <c r="K101" s="113"/>
      <c r="L101" s="113"/>
      <c r="M101" s="113"/>
      <c r="N101" s="127"/>
      <c r="P101" s="115" t="s">
        <v>57</v>
      </c>
      <c r="Q101" s="116"/>
      <c r="R101" s="116"/>
      <c r="S101" s="116"/>
      <c r="T101" s="128"/>
    </row>
    <row r="102" spans="1:20" ht="12.75">
      <c r="A102" s="115" t="s">
        <v>55</v>
      </c>
      <c r="B102" s="116"/>
      <c r="C102" s="116"/>
      <c r="D102" s="116"/>
      <c r="E102" s="128"/>
      <c r="H102" s="112" t="s">
        <v>58</v>
      </c>
      <c r="I102" s="113"/>
      <c r="J102" s="113"/>
      <c r="K102" s="113"/>
      <c r="L102" s="113"/>
      <c r="M102" s="113"/>
      <c r="N102" s="127"/>
      <c r="P102" s="115" t="s">
        <v>58</v>
      </c>
      <c r="Q102" s="116"/>
      <c r="R102" s="116"/>
      <c r="S102" s="116"/>
      <c r="T102" s="128"/>
    </row>
    <row r="103" spans="1:20" ht="15">
      <c r="A103" s="129"/>
      <c r="B103" s="130"/>
      <c r="C103" s="130"/>
      <c r="D103" s="130"/>
      <c r="E103" s="131"/>
      <c r="H103" s="121"/>
      <c r="I103" s="122"/>
      <c r="J103" s="122"/>
      <c r="K103" s="122"/>
      <c r="L103" s="122"/>
      <c r="M103" s="122"/>
      <c r="N103" s="123"/>
      <c r="P103" s="124"/>
      <c r="Q103" s="125"/>
      <c r="R103" s="125"/>
      <c r="S103" s="125"/>
      <c r="T103" s="126"/>
    </row>
    <row r="104" spans="1:20" ht="12.75">
      <c r="A104" s="115" t="s">
        <v>59</v>
      </c>
      <c r="B104" s="116"/>
      <c r="C104" s="116"/>
      <c r="D104" s="116"/>
      <c r="E104" s="128"/>
      <c r="H104" s="121"/>
      <c r="I104" s="122"/>
      <c r="J104" s="122"/>
      <c r="K104" s="122"/>
      <c r="L104" s="122"/>
      <c r="M104" s="122"/>
      <c r="N104" s="123"/>
      <c r="P104" s="124"/>
      <c r="Q104" s="125"/>
      <c r="R104" s="125"/>
      <c r="S104" s="125"/>
      <c r="T104" s="126"/>
    </row>
    <row r="105" spans="1:20" ht="33.75" customHeight="1">
      <c r="A105" s="129"/>
      <c r="B105" s="130"/>
      <c r="C105" s="130"/>
      <c r="D105" s="130"/>
      <c r="E105" s="131"/>
      <c r="H105" s="132" t="s">
        <v>49</v>
      </c>
      <c r="I105" s="133"/>
      <c r="J105" s="133" t="s">
        <v>60</v>
      </c>
      <c r="K105" s="133"/>
      <c r="L105" s="122" t="s">
        <v>50</v>
      </c>
      <c r="M105" s="122"/>
      <c r="N105" s="114">
        <v>41506</v>
      </c>
      <c r="P105" s="134" t="s">
        <v>49</v>
      </c>
      <c r="Q105" s="135" t="s">
        <v>60</v>
      </c>
      <c r="R105" s="125" t="s">
        <v>51</v>
      </c>
      <c r="S105" s="125"/>
      <c r="T105" s="117">
        <v>41491</v>
      </c>
    </row>
    <row r="106" spans="1:20" ht="33.75">
      <c r="A106" s="115" t="s">
        <v>58</v>
      </c>
      <c r="B106" s="116"/>
      <c r="C106" s="116"/>
      <c r="D106" s="116"/>
      <c r="E106" s="128"/>
      <c r="H106" s="132" t="s">
        <v>61</v>
      </c>
      <c r="I106" s="133"/>
      <c r="J106" s="133" t="s">
        <v>60</v>
      </c>
      <c r="K106" s="133"/>
      <c r="L106" s="133" t="s">
        <v>62</v>
      </c>
      <c r="M106" s="122"/>
      <c r="N106" s="123"/>
      <c r="P106" s="134" t="s">
        <v>61</v>
      </c>
      <c r="Q106" s="135" t="s">
        <v>60</v>
      </c>
      <c r="R106" s="135" t="s">
        <v>63</v>
      </c>
      <c r="S106" s="125"/>
      <c r="T106" s="126"/>
    </row>
    <row r="107" spans="1:20" ht="15">
      <c r="A107" s="129"/>
      <c r="B107" s="130"/>
      <c r="C107" s="130"/>
      <c r="D107" s="130"/>
      <c r="E107" s="131"/>
      <c r="H107" s="136"/>
      <c r="I107" s="137"/>
      <c r="J107" s="137"/>
      <c r="K107" s="137"/>
      <c r="L107" s="137"/>
      <c r="M107" s="137"/>
      <c r="N107" s="138"/>
      <c r="P107" s="139"/>
      <c r="Q107" s="140"/>
      <c r="R107" s="140"/>
      <c r="S107" s="140"/>
      <c r="T107" s="141"/>
    </row>
    <row r="108" spans="1:20" ht="12.75">
      <c r="A108" s="124"/>
      <c r="B108" s="125"/>
      <c r="C108" s="125"/>
      <c r="D108" s="125"/>
      <c r="E108" s="126"/>
      <c r="H108" s="121"/>
      <c r="I108" s="122"/>
      <c r="J108" s="122"/>
      <c r="K108" s="122"/>
      <c r="L108" s="122"/>
      <c r="M108" s="122"/>
      <c r="N108" s="123"/>
      <c r="P108" s="124"/>
      <c r="Q108" s="125"/>
      <c r="R108" s="125"/>
      <c r="S108" s="125"/>
      <c r="T108" s="126"/>
    </row>
    <row r="109" spans="1:20" ht="78.75" customHeight="1">
      <c r="A109" s="124"/>
      <c r="B109" s="125"/>
      <c r="C109" s="125"/>
      <c r="D109" s="125"/>
      <c r="E109" s="126"/>
      <c r="H109" s="121" t="s">
        <v>64</v>
      </c>
      <c r="I109" s="122"/>
      <c r="J109" s="122"/>
      <c r="K109" s="122"/>
      <c r="L109" s="122"/>
      <c r="M109" s="122"/>
      <c r="N109" s="123"/>
      <c r="P109" s="124" t="s">
        <v>65</v>
      </c>
      <c r="Q109" s="125"/>
      <c r="R109" s="125"/>
      <c r="S109" s="125"/>
      <c r="T109" s="126"/>
    </row>
    <row r="110" spans="1:20" ht="56.25" customHeight="1">
      <c r="A110" s="134" t="s">
        <v>49</v>
      </c>
      <c r="B110" s="135" t="s">
        <v>60</v>
      </c>
      <c r="C110" s="125" t="s">
        <v>52</v>
      </c>
      <c r="D110" s="125"/>
      <c r="E110" s="117">
        <v>41159</v>
      </c>
      <c r="H110" s="121" t="s">
        <v>66</v>
      </c>
      <c r="I110" s="122"/>
      <c r="J110" s="122"/>
      <c r="K110" s="122"/>
      <c r="L110" s="122"/>
      <c r="M110" s="122"/>
      <c r="N110" s="123"/>
      <c r="P110" s="124" t="s">
        <v>67</v>
      </c>
      <c r="Q110" s="125"/>
      <c r="R110" s="125"/>
      <c r="S110" s="125"/>
      <c r="T110" s="126"/>
    </row>
    <row r="111" spans="1:20" ht="33.75" customHeight="1">
      <c r="A111" s="134" t="s">
        <v>61</v>
      </c>
      <c r="B111" s="135" t="s">
        <v>60</v>
      </c>
      <c r="C111" s="135" t="s">
        <v>68</v>
      </c>
      <c r="D111" s="125"/>
      <c r="E111" s="126"/>
      <c r="H111" s="121" t="s">
        <v>69</v>
      </c>
      <c r="I111" s="122"/>
      <c r="J111" s="122"/>
      <c r="K111" s="122"/>
      <c r="L111" s="122"/>
      <c r="M111" s="122"/>
      <c r="N111" s="123"/>
      <c r="P111" s="124" t="s">
        <v>70</v>
      </c>
      <c r="Q111" s="125"/>
      <c r="R111" s="125"/>
      <c r="S111" s="125"/>
      <c r="T111" s="126"/>
    </row>
    <row r="112" spans="1:20" ht="78.75" customHeight="1">
      <c r="A112" s="142"/>
      <c r="B112" s="143"/>
      <c r="C112" s="143"/>
      <c r="D112" s="143"/>
      <c r="E112" s="144"/>
      <c r="H112" s="121" t="s">
        <v>71</v>
      </c>
      <c r="I112" s="122"/>
      <c r="J112" s="122"/>
      <c r="K112" s="122"/>
      <c r="L112" s="122"/>
      <c r="M112" s="122"/>
      <c r="N112" s="123"/>
      <c r="P112" s="124" t="s">
        <v>72</v>
      </c>
      <c r="Q112" s="125"/>
      <c r="R112" s="125"/>
      <c r="S112" s="125"/>
      <c r="T112" s="126"/>
    </row>
    <row r="113" spans="1:20" ht="56.25" customHeight="1">
      <c r="A113" s="124"/>
      <c r="B113" s="125"/>
      <c r="C113" s="125"/>
      <c r="D113" s="125"/>
      <c r="E113" s="126"/>
      <c r="H113" s="121" t="s">
        <v>73</v>
      </c>
      <c r="I113" s="122"/>
      <c r="J113" s="122"/>
      <c r="K113" s="122"/>
      <c r="L113" s="122"/>
      <c r="M113" s="122"/>
      <c r="N113" s="123"/>
      <c r="P113" s="115" t="s">
        <v>74</v>
      </c>
      <c r="Q113" s="116"/>
      <c r="R113" s="116"/>
      <c r="S113" s="116"/>
      <c r="T113" s="128"/>
    </row>
    <row r="114" spans="1:20" ht="56.25" customHeight="1">
      <c r="A114" s="142"/>
      <c r="B114" s="143"/>
      <c r="C114" s="143"/>
      <c r="D114" s="143"/>
      <c r="E114" s="144"/>
      <c r="H114" s="121" t="s">
        <v>75</v>
      </c>
      <c r="I114" s="122"/>
      <c r="J114" s="122"/>
      <c r="K114" s="122"/>
      <c r="L114" s="122"/>
      <c r="M114" s="122"/>
      <c r="N114" s="123"/>
      <c r="P114" s="124" t="s">
        <v>76</v>
      </c>
      <c r="Q114" s="125"/>
      <c r="R114" s="125"/>
      <c r="S114" s="125"/>
      <c r="T114" s="126"/>
    </row>
    <row r="115" spans="1:20" ht="101.25" customHeight="1">
      <c r="A115" s="124" t="s">
        <v>77</v>
      </c>
      <c r="B115" s="125"/>
      <c r="C115" s="125"/>
      <c r="D115" s="125"/>
      <c r="E115" s="126"/>
      <c r="H115" s="121" t="s">
        <v>78</v>
      </c>
      <c r="I115" s="122"/>
      <c r="J115" s="122"/>
      <c r="K115" s="122"/>
      <c r="L115" s="122"/>
      <c r="M115" s="122"/>
      <c r="N115" s="123"/>
      <c r="P115" s="124" t="s">
        <v>79</v>
      </c>
      <c r="Q115" s="125"/>
      <c r="R115" s="125"/>
      <c r="S115" s="125"/>
      <c r="T115" s="126"/>
    </row>
    <row r="116" spans="1:20" ht="56.25" customHeight="1">
      <c r="A116" s="142"/>
      <c r="B116" s="143"/>
      <c r="C116" s="143"/>
      <c r="D116" s="143"/>
      <c r="E116" s="144"/>
      <c r="H116" s="121" t="s">
        <v>80</v>
      </c>
      <c r="I116" s="122"/>
      <c r="J116" s="122"/>
      <c r="K116" s="122"/>
      <c r="L116" s="122"/>
      <c r="M116" s="122"/>
      <c r="N116" s="123"/>
      <c r="P116" s="124" t="s">
        <v>81</v>
      </c>
      <c r="Q116" s="125"/>
      <c r="R116" s="125"/>
      <c r="S116" s="125"/>
      <c r="T116" s="126"/>
    </row>
    <row r="117" spans="1:20" ht="56.25" customHeight="1">
      <c r="A117" s="124" t="s">
        <v>82</v>
      </c>
      <c r="B117" s="125"/>
      <c r="C117" s="125"/>
      <c r="D117" s="125"/>
      <c r="E117" s="126"/>
      <c r="H117" s="121" t="s">
        <v>83</v>
      </c>
      <c r="I117" s="122"/>
      <c r="J117" s="122"/>
      <c r="K117" s="122"/>
      <c r="L117" s="122"/>
      <c r="M117" s="122"/>
      <c r="N117" s="123"/>
      <c r="P117" s="124" t="s">
        <v>84</v>
      </c>
      <c r="Q117" s="125"/>
      <c r="R117" s="125"/>
      <c r="S117" s="125"/>
      <c r="T117" s="126"/>
    </row>
    <row r="118" spans="1:20" ht="45" customHeight="1">
      <c r="A118" s="142"/>
      <c r="B118" s="143"/>
      <c r="C118" s="143"/>
      <c r="D118" s="143"/>
      <c r="E118" s="144"/>
      <c r="H118" s="121" t="s">
        <v>85</v>
      </c>
      <c r="I118" s="122"/>
      <c r="J118" s="122"/>
      <c r="K118" s="122"/>
      <c r="L118" s="122"/>
      <c r="M118" s="122"/>
      <c r="N118" s="123"/>
      <c r="P118" s="124" t="s">
        <v>78</v>
      </c>
      <c r="Q118" s="125"/>
      <c r="R118" s="125"/>
      <c r="S118" s="125"/>
      <c r="T118" s="126"/>
    </row>
    <row r="119" spans="1:20" ht="56.25" customHeight="1">
      <c r="A119" s="124" t="s">
        <v>86</v>
      </c>
      <c r="B119" s="125"/>
      <c r="C119" s="125"/>
      <c r="D119" s="125"/>
      <c r="E119" s="126"/>
      <c r="H119" s="121" t="s">
        <v>87</v>
      </c>
      <c r="I119" s="122"/>
      <c r="J119" s="122"/>
      <c r="K119" s="122"/>
      <c r="L119" s="122"/>
      <c r="M119" s="122"/>
      <c r="N119" s="123"/>
      <c r="P119" s="124" t="s">
        <v>88</v>
      </c>
      <c r="Q119" s="125"/>
      <c r="R119" s="125"/>
      <c r="S119" s="125"/>
      <c r="T119" s="126"/>
    </row>
    <row r="120" spans="1:20" ht="33.75" customHeight="1">
      <c r="A120" s="142"/>
      <c r="B120" s="143"/>
      <c r="C120" s="143"/>
      <c r="D120" s="143"/>
      <c r="E120" s="144"/>
      <c r="H120" s="121"/>
      <c r="I120" s="122"/>
      <c r="J120" s="122"/>
      <c r="K120" s="122"/>
      <c r="L120" s="122"/>
      <c r="M120" s="122"/>
      <c r="N120" s="123"/>
      <c r="P120" s="124" t="s">
        <v>89</v>
      </c>
      <c r="Q120" s="125"/>
      <c r="R120" s="125"/>
      <c r="S120" s="125"/>
      <c r="T120" s="126"/>
    </row>
    <row r="121" spans="1:20" ht="33.75" customHeight="1">
      <c r="A121" s="124" t="s">
        <v>90</v>
      </c>
      <c r="B121" s="125"/>
      <c r="C121" s="125"/>
      <c r="D121" s="125"/>
      <c r="E121" s="126"/>
      <c r="H121" s="121"/>
      <c r="I121" s="122"/>
      <c r="J121" s="122"/>
      <c r="K121" s="122"/>
      <c r="L121" s="122"/>
      <c r="M121" s="122"/>
      <c r="N121" s="123"/>
      <c r="P121" s="124" t="s">
        <v>91</v>
      </c>
      <c r="Q121" s="125"/>
      <c r="R121" s="125"/>
      <c r="S121" s="125"/>
      <c r="T121" s="126"/>
    </row>
    <row r="122" spans="1:20" ht="22.5" customHeight="1">
      <c r="A122" s="142"/>
      <c r="B122" s="143"/>
      <c r="C122" s="143"/>
      <c r="D122" s="143"/>
      <c r="E122" s="144"/>
      <c r="H122" s="121" t="s">
        <v>92</v>
      </c>
      <c r="I122" s="122"/>
      <c r="J122" s="122"/>
      <c r="K122" s="122"/>
      <c r="L122" s="122"/>
      <c r="M122" s="122"/>
      <c r="N122" s="123"/>
      <c r="P122" s="124" t="s">
        <v>93</v>
      </c>
      <c r="Q122" s="125"/>
      <c r="R122" s="125"/>
      <c r="S122" s="125"/>
      <c r="T122" s="126"/>
    </row>
    <row r="123" spans="1:20" ht="90" customHeight="1">
      <c r="A123" s="124" t="s">
        <v>94</v>
      </c>
      <c r="B123" s="125"/>
      <c r="C123" s="125"/>
      <c r="D123" s="125"/>
      <c r="E123" s="126"/>
      <c r="H123" s="121" t="s">
        <v>95</v>
      </c>
      <c r="I123" s="122"/>
      <c r="J123" s="122"/>
      <c r="K123" s="122"/>
      <c r="L123" s="122"/>
      <c r="M123" s="122"/>
      <c r="N123" s="123"/>
      <c r="P123" s="124" t="s">
        <v>96</v>
      </c>
      <c r="Q123" s="125"/>
      <c r="R123" s="125"/>
      <c r="S123" s="125"/>
      <c r="T123" s="126"/>
    </row>
    <row r="124" spans="1:20" ht="135" customHeight="1" thickBot="1">
      <c r="A124" s="142"/>
      <c r="B124" s="143"/>
      <c r="C124" s="143"/>
      <c r="D124" s="143"/>
      <c r="E124" s="144"/>
      <c r="H124" s="145" t="s">
        <v>97</v>
      </c>
      <c r="I124" s="146"/>
      <c r="J124" s="146"/>
      <c r="K124" s="146"/>
      <c r="L124" s="146"/>
      <c r="M124" s="146"/>
      <c r="N124" s="147"/>
      <c r="P124" s="124" t="s">
        <v>98</v>
      </c>
      <c r="Q124" s="125"/>
      <c r="R124" s="125"/>
      <c r="S124" s="125"/>
      <c r="T124" s="126"/>
    </row>
    <row r="125" spans="1:20" ht="33.75" customHeight="1" thickBot="1">
      <c r="A125" s="124" t="s">
        <v>99</v>
      </c>
      <c r="B125" s="125"/>
      <c r="C125" s="125"/>
      <c r="D125" s="125"/>
      <c r="E125" s="126"/>
      <c r="P125" s="148" t="s">
        <v>100</v>
      </c>
      <c r="Q125" s="149"/>
      <c r="R125" s="149"/>
      <c r="S125" s="149"/>
      <c r="T125" s="150"/>
    </row>
    <row r="126" spans="1:5" ht="15">
      <c r="A126" s="142"/>
      <c r="B126" s="143"/>
      <c r="C126" s="143"/>
      <c r="D126" s="143"/>
      <c r="E126" s="144"/>
    </row>
    <row r="127" spans="1:5" ht="12.75">
      <c r="A127" s="124" t="s">
        <v>101</v>
      </c>
      <c r="B127" s="125"/>
      <c r="C127" s="125"/>
      <c r="D127" s="125"/>
      <c r="E127" s="126"/>
    </row>
    <row r="128" spans="1:5" ht="15">
      <c r="A128" s="142"/>
      <c r="B128" s="143"/>
      <c r="C128" s="143"/>
      <c r="D128" s="143"/>
      <c r="E128" s="144"/>
    </row>
    <row r="129" spans="1:5" ht="22.5" customHeight="1">
      <c r="A129" s="124" t="s">
        <v>102</v>
      </c>
      <c r="B129" s="125"/>
      <c r="C129" s="125"/>
      <c r="D129" s="125"/>
      <c r="E129" s="126"/>
    </row>
    <row r="130" spans="1:5" ht="15">
      <c r="A130" s="142"/>
      <c r="B130" s="143"/>
      <c r="C130" s="143"/>
      <c r="D130" s="143"/>
      <c r="E130" s="144"/>
    </row>
    <row r="131" spans="1:5" ht="33.75" customHeight="1">
      <c r="A131" s="124" t="s">
        <v>103</v>
      </c>
      <c r="B131" s="125"/>
      <c r="C131" s="125"/>
      <c r="D131" s="125"/>
      <c r="E131" s="126"/>
    </row>
    <row r="132" spans="1:5" ht="15">
      <c r="A132" s="142"/>
      <c r="B132" s="143"/>
      <c r="C132" s="143"/>
      <c r="D132" s="143"/>
      <c r="E132" s="144"/>
    </row>
    <row r="133" spans="1:5" ht="22.5" customHeight="1">
      <c r="A133" s="124" t="s">
        <v>104</v>
      </c>
      <c r="B133" s="125"/>
      <c r="C133" s="125"/>
      <c r="D133" s="125"/>
      <c r="E133" s="126"/>
    </row>
    <row r="134" spans="1:5" ht="15">
      <c r="A134" s="142"/>
      <c r="B134" s="143"/>
      <c r="C134" s="143"/>
      <c r="D134" s="143"/>
      <c r="E134" s="144"/>
    </row>
    <row r="135" spans="1:5" ht="22.5" customHeight="1">
      <c r="A135" s="124" t="s">
        <v>105</v>
      </c>
      <c r="B135" s="125"/>
      <c r="C135" s="125"/>
      <c r="D135" s="125"/>
      <c r="E135" s="126"/>
    </row>
    <row r="136" spans="1:5" ht="15">
      <c r="A136" s="142"/>
      <c r="B136" s="143"/>
      <c r="C136" s="143"/>
      <c r="D136" s="143"/>
      <c r="E136" s="144"/>
    </row>
    <row r="137" spans="1:5" ht="45" customHeight="1">
      <c r="A137" s="124" t="s">
        <v>106</v>
      </c>
      <c r="B137" s="125"/>
      <c r="C137" s="125"/>
      <c r="D137" s="125"/>
      <c r="E137" s="126"/>
    </row>
    <row r="138" spans="1:5" ht="15">
      <c r="A138" s="142"/>
      <c r="B138" s="143"/>
      <c r="C138" s="143"/>
      <c r="D138" s="143"/>
      <c r="E138" s="144"/>
    </row>
    <row r="139" spans="1:5" ht="33.75" customHeight="1">
      <c r="A139" s="124" t="s">
        <v>107</v>
      </c>
      <c r="B139" s="125"/>
      <c r="C139" s="125"/>
      <c r="D139" s="125"/>
      <c r="E139" s="126"/>
    </row>
    <row r="140" spans="1:5" ht="15">
      <c r="A140" s="142"/>
      <c r="B140" s="143"/>
      <c r="C140" s="143"/>
      <c r="D140" s="143"/>
      <c r="E140" s="144"/>
    </row>
    <row r="141" spans="1:5" ht="12.75">
      <c r="A141" s="124" t="s">
        <v>100</v>
      </c>
      <c r="B141" s="125"/>
      <c r="C141" s="125"/>
      <c r="D141" s="125"/>
      <c r="E141" s="126"/>
    </row>
    <row r="142" spans="1:5" ht="15">
      <c r="A142" s="142"/>
      <c r="B142" s="143"/>
      <c r="C142" s="143"/>
      <c r="D142" s="143"/>
      <c r="E142" s="144"/>
    </row>
    <row r="143" spans="1:5" ht="12.75">
      <c r="A143" s="124"/>
      <c r="B143" s="125"/>
      <c r="C143" s="125"/>
      <c r="D143" s="125"/>
      <c r="E143" s="126"/>
    </row>
    <row r="144" spans="1:5" ht="15">
      <c r="A144" s="142"/>
      <c r="B144" s="143"/>
      <c r="C144" s="143"/>
      <c r="D144" s="143"/>
      <c r="E144" s="144"/>
    </row>
    <row r="145" spans="1:5" ht="12.75">
      <c r="A145" s="124"/>
      <c r="B145" s="125"/>
      <c r="C145" s="125"/>
      <c r="D145" s="125"/>
      <c r="E145" s="126"/>
    </row>
    <row r="146" spans="1:5" ht="15">
      <c r="A146" s="142"/>
      <c r="B146" s="143"/>
      <c r="C146" s="143"/>
      <c r="D146" s="143"/>
      <c r="E146" s="144"/>
    </row>
    <row r="147" spans="1:5" ht="22.5" customHeight="1">
      <c r="A147" s="124" t="s">
        <v>92</v>
      </c>
      <c r="B147" s="125"/>
      <c r="C147" s="125"/>
      <c r="D147" s="125"/>
      <c r="E147" s="126"/>
    </row>
    <row r="148" spans="1:5" ht="15">
      <c r="A148" s="142"/>
      <c r="B148" s="143"/>
      <c r="C148" s="143"/>
      <c r="D148" s="143"/>
      <c r="E148" s="144"/>
    </row>
    <row r="149" spans="1:5" ht="22.5" customHeight="1">
      <c r="A149" s="124" t="s">
        <v>95</v>
      </c>
      <c r="B149" s="125"/>
      <c r="C149" s="125"/>
      <c r="D149" s="125"/>
      <c r="E149" s="126"/>
    </row>
    <row r="150" spans="1:5" ht="15">
      <c r="A150" s="142"/>
      <c r="B150" s="143"/>
      <c r="C150" s="143"/>
      <c r="D150" s="143"/>
      <c r="E150" s="144"/>
    </row>
    <row r="151" spans="1:5" ht="33.75" customHeight="1" thickBot="1">
      <c r="A151" s="148" t="s">
        <v>97</v>
      </c>
      <c r="B151" s="149"/>
      <c r="C151" s="149"/>
      <c r="D151" s="149"/>
      <c r="E151" s="150"/>
    </row>
    <row r="152" spans="1:5" ht="15">
      <c r="A152" s="151"/>
      <c r="B152" s="151"/>
      <c r="C152" s="151"/>
      <c r="D152" s="151"/>
      <c r="E152" s="151"/>
    </row>
    <row r="153" ht="12.75"/>
    <row r="154" ht="12.75"/>
    <row r="155" ht="12.75"/>
    <row r="156" ht="12.75"/>
    <row r="157" ht="12.75"/>
    <row r="158" ht="12.75"/>
    <row r="159" ht="12.75"/>
    <row r="160" ht="12.75"/>
    <row r="161" ht="12.75"/>
    <row r="162" ht="12.75"/>
    <row r="163" ht="12.75"/>
    <row r="164" ht="12.75"/>
    <row r="165" ht="12.75"/>
    <row r="166" ht="12.75"/>
    <row r="167" ht="12.75"/>
  </sheetData>
  <sheetProtection/>
  <mergeCells count="137">
    <mergeCell ref="A148:E148"/>
    <mergeCell ref="A149:E149"/>
    <mergeCell ref="A150:E150"/>
    <mergeCell ref="A151:E151"/>
    <mergeCell ref="A152:E152"/>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30:E130"/>
    <mergeCell ref="A131:E131"/>
    <mergeCell ref="A132:E132"/>
    <mergeCell ref="A133:E133"/>
    <mergeCell ref="A134:E134"/>
    <mergeCell ref="A135:E135"/>
    <mergeCell ref="A125:E125"/>
    <mergeCell ref="P125:T125"/>
    <mergeCell ref="A126:E126"/>
    <mergeCell ref="A127:E127"/>
    <mergeCell ref="A128:E128"/>
    <mergeCell ref="A129:E129"/>
    <mergeCell ref="A123:E123"/>
    <mergeCell ref="H123:N123"/>
    <mergeCell ref="P123:T123"/>
    <mergeCell ref="A124:E124"/>
    <mergeCell ref="H124:N124"/>
    <mergeCell ref="P124:T124"/>
    <mergeCell ref="A121:E121"/>
    <mergeCell ref="H121:N121"/>
    <mergeCell ref="P121:T121"/>
    <mergeCell ref="A122:E122"/>
    <mergeCell ref="H122:N122"/>
    <mergeCell ref="P122:T122"/>
    <mergeCell ref="A119:E119"/>
    <mergeCell ref="H119:N119"/>
    <mergeCell ref="P119:T119"/>
    <mergeCell ref="A120:E120"/>
    <mergeCell ref="H120:N120"/>
    <mergeCell ref="P120:T120"/>
    <mergeCell ref="A117:E117"/>
    <mergeCell ref="H117:N117"/>
    <mergeCell ref="P117:T117"/>
    <mergeCell ref="A118:E118"/>
    <mergeCell ref="H118:N118"/>
    <mergeCell ref="P118:T118"/>
    <mergeCell ref="A115:E115"/>
    <mergeCell ref="H115:N115"/>
    <mergeCell ref="P115:T115"/>
    <mergeCell ref="A116:E116"/>
    <mergeCell ref="H116:N116"/>
    <mergeCell ref="P116:T116"/>
    <mergeCell ref="A113:E113"/>
    <mergeCell ref="H113:N113"/>
    <mergeCell ref="P113:T113"/>
    <mergeCell ref="A114:E114"/>
    <mergeCell ref="H114:N114"/>
    <mergeCell ref="P114:T114"/>
    <mergeCell ref="D111:E111"/>
    <mergeCell ref="H111:N111"/>
    <mergeCell ref="P111:T111"/>
    <mergeCell ref="A112:E112"/>
    <mergeCell ref="H112:N112"/>
    <mergeCell ref="P112:T112"/>
    <mergeCell ref="A109:C109"/>
    <mergeCell ref="D109:E109"/>
    <mergeCell ref="H109:N109"/>
    <mergeCell ref="P109:T109"/>
    <mergeCell ref="C110:D110"/>
    <mergeCell ref="H110:N110"/>
    <mergeCell ref="P110:T110"/>
    <mergeCell ref="A106:E106"/>
    <mergeCell ref="M106:N106"/>
    <mergeCell ref="S106:T106"/>
    <mergeCell ref="A107:E107"/>
    <mergeCell ref="A108:E108"/>
    <mergeCell ref="H108:N108"/>
    <mergeCell ref="P108:T108"/>
    <mergeCell ref="A104:E104"/>
    <mergeCell ref="H104:L104"/>
    <mergeCell ref="M104:N104"/>
    <mergeCell ref="P104:R104"/>
    <mergeCell ref="S104:T104"/>
    <mergeCell ref="A105:E105"/>
    <mergeCell ref="L105:M105"/>
    <mergeCell ref="R105:S105"/>
    <mergeCell ref="A102:E102"/>
    <mergeCell ref="H102:N102"/>
    <mergeCell ref="P102:T102"/>
    <mergeCell ref="A103:E103"/>
    <mergeCell ref="H103:N103"/>
    <mergeCell ref="P103:T103"/>
    <mergeCell ref="A100:E100"/>
    <mergeCell ref="H100:N100"/>
    <mergeCell ref="P100:T100"/>
    <mergeCell ref="A101:E101"/>
    <mergeCell ref="H101:N101"/>
    <mergeCell ref="P101:T101"/>
    <mergeCell ref="A98:D98"/>
    <mergeCell ref="H98:N98"/>
    <mergeCell ref="P98:T98"/>
    <mergeCell ref="A99:E99"/>
    <mergeCell ref="H99:N99"/>
    <mergeCell ref="P99:T99"/>
    <mergeCell ref="A96:D96"/>
    <mergeCell ref="H96:M96"/>
    <mergeCell ref="P96:S96"/>
    <mergeCell ref="A97:D97"/>
    <mergeCell ref="H97:M97"/>
    <mergeCell ref="P97:S97"/>
    <mergeCell ref="B92:J92"/>
    <mergeCell ref="A93:L93"/>
    <mergeCell ref="H94:M94"/>
    <mergeCell ref="P94:S94"/>
    <mergeCell ref="A95:D95"/>
    <mergeCell ref="H95:M95"/>
    <mergeCell ref="P95:S95"/>
    <mergeCell ref="H21:H24"/>
    <mergeCell ref="B25:E25"/>
    <mergeCell ref="G41:G42"/>
    <mergeCell ref="J71:J72"/>
    <mergeCell ref="B83:J83"/>
    <mergeCell ref="B89:J89"/>
    <mergeCell ref="B2:H2"/>
    <mergeCell ref="A3:C3"/>
    <mergeCell ref="D3:H3"/>
    <mergeCell ref="H7:H11"/>
    <mergeCell ref="B11:E11"/>
    <mergeCell ref="H14:H18"/>
    <mergeCell ref="B18:E1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AHMET</dc:creator>
  <cp:keywords/>
  <dc:description/>
  <cp:lastModifiedBy>AHMET</cp:lastModifiedBy>
  <dcterms:created xsi:type="dcterms:W3CDTF">2018-12-07T09:24:22Z</dcterms:created>
  <dcterms:modified xsi:type="dcterms:W3CDTF">2018-12-07T09:49:51Z</dcterms:modified>
  <cp:category/>
  <cp:version/>
  <cp:contentType/>
  <cp:contentStatus/>
</cp:coreProperties>
</file>